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5"/>
  <workbookPr filterPrivacy="1" defaultThemeVersion="124226"/>
  <xr:revisionPtr revIDLastSave="0" documentId="13_ncr:1_{CDFC6A31-8054-43D7-8C6E-FEE961625A06}" xr6:coauthVersionLast="36" xr6:coauthVersionMax="36" xr10:uidLastSave="{00000000-0000-0000-0000-000000000000}"/>
  <bookViews>
    <workbookView xWindow="0" yWindow="0" windowWidth="28800" windowHeight="12255" xr2:uid="{00000000-000D-0000-FFFF-FFFF00000000}"/>
  </bookViews>
  <sheets>
    <sheet name="מינהל, ממשל וקהילה" sheetId="5" r:id="rId1"/>
    <sheet name="מו&quot;פ, כתיבת דוחות וניירות עבודה" sheetId="6" r:id="rId2"/>
    <sheet name="ייעוץ כלכלי אסטרטגי והקמת מערך" sheetId="8" r:id="rId3"/>
    <sheet name="קידום הוועדה למצוינות מחקרית" sheetId="13" r:id="rId4"/>
    <sheet name="קשרי אקדמיה והמשק בישראל" sheetId="10" r:id="rId5"/>
    <sheet name="קשרי חוץ בינ&quot;ל" sheetId="12" r:id="rId6"/>
    <sheet name="ייעוץ לוועדה לתשתיות מחקר" sheetId="14" r:id="rId7"/>
    <sheet name="מדיניות לקידום החינוך המדעי" sheetId="15" r:id="rId8"/>
    <sheet name="מדעי החיים והרפואה" sheetId="7" r:id="rId9"/>
    <sheet name="גיליון1" sheetId="2" state="hidden" r:id="rId10"/>
  </sheets>
  <calcPr calcId="191029"/>
</workbook>
</file>

<file path=xl/calcChain.xml><?xml version="1.0" encoding="utf-8"?>
<calcChain xmlns="http://schemas.openxmlformats.org/spreadsheetml/2006/main">
  <c r="F23" i="7" l="1"/>
  <c r="H23" i="7"/>
  <c r="D23" i="7"/>
  <c r="F22" i="7"/>
  <c r="H22" i="7"/>
  <c r="D22" i="7"/>
  <c r="F24" i="15"/>
  <c r="H24" i="15"/>
  <c r="D24" i="15"/>
  <c r="F23" i="15"/>
  <c r="H23" i="15"/>
  <c r="D23" i="15"/>
  <c r="F26" i="14"/>
  <c r="H26" i="14"/>
  <c r="D26" i="14"/>
  <c r="F25" i="14"/>
  <c r="H25" i="14"/>
  <c r="D25" i="14"/>
  <c r="F25" i="12"/>
  <c r="H25" i="12"/>
  <c r="D25" i="12"/>
  <c r="F24" i="12"/>
  <c r="H24" i="12"/>
  <c r="D24" i="12"/>
  <c r="F25" i="10"/>
  <c r="H25" i="10"/>
  <c r="D25" i="10"/>
  <c r="F24" i="10"/>
  <c r="H24" i="10"/>
  <c r="D24" i="10"/>
  <c r="F22" i="13"/>
  <c r="H22" i="13"/>
  <c r="D22" i="13"/>
  <c r="F23" i="8"/>
  <c r="H23" i="8"/>
  <c r="D23" i="8"/>
  <c r="F22" i="8"/>
  <c r="H22" i="8"/>
  <c r="D22" i="8"/>
  <c r="F23" i="6"/>
  <c r="H23" i="6"/>
  <c r="D23" i="6"/>
  <c r="F22" i="6"/>
  <c r="H22" i="6"/>
  <c r="D22" i="6"/>
  <c r="F22" i="5"/>
  <c r="H22" i="5"/>
  <c r="D22" i="5"/>
  <c r="I15" i="7"/>
  <c r="G15" i="7"/>
  <c r="E15" i="7"/>
  <c r="I14" i="7"/>
  <c r="G14" i="7"/>
  <c r="E14" i="7"/>
  <c r="E15" i="15"/>
  <c r="I13" i="7"/>
  <c r="G13" i="7"/>
  <c r="E13" i="7"/>
  <c r="C22" i="7"/>
  <c r="I16" i="15"/>
  <c r="G16" i="15"/>
  <c r="E16" i="15"/>
  <c r="I15" i="15"/>
  <c r="G15" i="15"/>
  <c r="C23" i="15"/>
  <c r="I14" i="15"/>
  <c r="G14" i="15"/>
  <c r="E14" i="15"/>
  <c r="I16" i="14"/>
  <c r="G16" i="14"/>
  <c r="E16" i="14"/>
  <c r="I15" i="14"/>
  <c r="G15" i="14"/>
  <c r="E15" i="14"/>
  <c r="C25" i="14"/>
  <c r="I15" i="12"/>
  <c r="G15" i="12"/>
  <c r="E15" i="12"/>
  <c r="C24" i="12"/>
  <c r="I14" i="12"/>
  <c r="G14" i="12"/>
  <c r="E14" i="12"/>
  <c r="I14" i="10"/>
  <c r="G14" i="10"/>
  <c r="E14" i="10"/>
  <c r="I15" i="10"/>
  <c r="G15" i="10"/>
  <c r="E15" i="10"/>
  <c r="I16" i="10"/>
  <c r="G16" i="10"/>
  <c r="E16" i="10"/>
  <c r="C24" i="10"/>
  <c r="I13" i="8"/>
  <c r="G13" i="8"/>
  <c r="E13" i="8"/>
  <c r="I14" i="8"/>
  <c r="G14" i="8"/>
  <c r="E14" i="8"/>
  <c r="I15" i="8"/>
  <c r="G15" i="8"/>
  <c r="E15" i="8"/>
  <c r="C22" i="8"/>
  <c r="I14" i="6"/>
  <c r="G14" i="6"/>
  <c r="E14" i="6"/>
  <c r="I15" i="6"/>
  <c r="G15" i="6"/>
  <c r="E15" i="6"/>
  <c r="C22" i="6"/>
  <c r="I13" i="6"/>
  <c r="G13" i="6"/>
  <c r="E13" i="6"/>
  <c r="H19" i="14" l="1"/>
  <c r="F19" i="14"/>
  <c r="D19" i="14"/>
  <c r="H18" i="12"/>
  <c r="F18" i="12"/>
  <c r="D18" i="12"/>
  <c r="H18" i="10"/>
  <c r="F18" i="10"/>
  <c r="D18" i="10"/>
  <c r="H18" i="15" l="1"/>
  <c r="I18" i="15" s="1"/>
  <c r="F18" i="15"/>
  <c r="G18" i="15" s="1"/>
  <c r="D18" i="15"/>
  <c r="E18" i="15" s="1"/>
  <c r="I19" i="14"/>
  <c r="G19" i="14"/>
  <c r="E19" i="14"/>
  <c r="I17" i="14"/>
  <c r="G17" i="14"/>
  <c r="E17" i="14"/>
  <c r="I15" i="13"/>
  <c r="G15" i="13"/>
  <c r="E15" i="13"/>
  <c r="C21" i="13"/>
  <c r="H16" i="13"/>
  <c r="I16" i="13" s="1"/>
  <c r="F16" i="13"/>
  <c r="G16" i="13" s="1"/>
  <c r="D16" i="13"/>
  <c r="E16" i="13" s="1"/>
  <c r="I13" i="13"/>
  <c r="G13" i="13"/>
  <c r="E13" i="13"/>
  <c r="H17" i="7"/>
  <c r="I17" i="7" s="1"/>
  <c r="F17" i="7"/>
  <c r="G17" i="7" s="1"/>
  <c r="D17" i="7"/>
  <c r="E17" i="7" s="1"/>
  <c r="I18" i="12"/>
  <c r="G18" i="12"/>
  <c r="E18" i="12"/>
  <c r="I18" i="10"/>
  <c r="G18" i="10"/>
  <c r="E18" i="10"/>
  <c r="H17" i="8"/>
  <c r="F17" i="8"/>
  <c r="D17" i="8"/>
  <c r="I16" i="12"/>
  <c r="D21" i="13" l="1"/>
  <c r="H21" i="13"/>
  <c r="F21" i="13"/>
  <c r="I17" i="8"/>
  <c r="G17" i="8"/>
  <c r="E17" i="8"/>
  <c r="H17" i="6"/>
  <c r="I17" i="6" s="1"/>
  <c r="F17" i="6"/>
  <c r="G17" i="6" s="1"/>
  <c r="D17" i="6"/>
  <c r="E17" i="6" s="1"/>
  <c r="H16" i="5"/>
  <c r="I16" i="5" s="1"/>
  <c r="I14" i="5"/>
  <c r="I13" i="5"/>
  <c r="F16" i="5"/>
  <c r="G16" i="5" s="1"/>
  <c r="D16" i="5"/>
  <c r="E16" i="5" s="1"/>
  <c r="H21" i="5" l="1"/>
  <c r="G16" i="12"/>
  <c r="E16" i="12"/>
  <c r="G14" i="5" l="1"/>
  <c r="E14" i="5"/>
  <c r="G13" i="5" l="1"/>
  <c r="C21" i="5"/>
  <c r="E13" i="5"/>
  <c r="F21" i="5" l="1"/>
  <c r="D21" i="5"/>
</calcChain>
</file>

<file path=xl/sharedStrings.xml><?xml version="1.0" encoding="utf-8"?>
<sst xmlns="http://schemas.openxmlformats.org/spreadsheetml/2006/main" count="360" uniqueCount="175">
  <si>
    <t>תיאור התנאי</t>
  </si>
  <si>
    <t>ח.פ.</t>
  </si>
  <si>
    <t>טלפון:</t>
  </si>
  <si>
    <t>כתובת דוא"ל</t>
  </si>
  <si>
    <t>מס' סעיף</t>
  </si>
  <si>
    <t>שם היועץ</t>
  </si>
  <si>
    <t>תנאי סף מקצועיים</t>
  </si>
  <si>
    <t>1.1</t>
  </si>
  <si>
    <t>1.2</t>
  </si>
  <si>
    <t>1.3</t>
  </si>
  <si>
    <t>1.4</t>
  </si>
  <si>
    <t>משקל</t>
  </si>
  <si>
    <t>ציון גלם</t>
  </si>
  <si>
    <t>ניקוד</t>
  </si>
  <si>
    <t>ציון איכות כולל</t>
  </si>
  <si>
    <t>2.1</t>
  </si>
  <si>
    <t>2.2</t>
  </si>
  <si>
    <t>2.3</t>
  </si>
  <si>
    <t>2.4</t>
  </si>
  <si>
    <t>5.1</t>
  </si>
  <si>
    <t>6.1</t>
  </si>
  <si>
    <t>6.2</t>
  </si>
  <si>
    <t>6.3</t>
  </si>
  <si>
    <t>6.4</t>
  </si>
  <si>
    <t>7.1</t>
  </si>
  <si>
    <t>7.2</t>
  </si>
  <si>
    <t>7.4</t>
  </si>
  <si>
    <t>7.3</t>
  </si>
  <si>
    <t>9.1</t>
  </si>
  <si>
    <t>9.2</t>
  </si>
  <si>
    <t>9.3</t>
  </si>
  <si>
    <t>9.4</t>
  </si>
  <si>
    <t>2.4.1. השכלתו, הכשרתו ונסיונו המקצועי של היועץ (25%).</t>
  </si>
  <si>
    <t>2.4.2. היכרות עם מגמות ומחקרים חדשניים בתחום (25%).</t>
  </si>
  <si>
    <t>2.4.4. שליטה בשפה האנגלית (25%).</t>
  </si>
  <si>
    <t>תנאי סף כלליים (לכל התחומים)</t>
  </si>
  <si>
    <t>ראו סעיף 5.1 למכרז</t>
  </si>
  <si>
    <t>5.2.1.1</t>
  </si>
  <si>
    <t>5.2.1.2</t>
  </si>
  <si>
    <r>
      <rPr>
        <b/>
        <sz val="12"/>
        <color rgb="FF000000"/>
        <rFont val="David"/>
        <family val="2"/>
        <charset val="177"/>
      </rPr>
      <t>השכלה אקדמית מעבר לנדרש בתנאי הסף</t>
    </r>
    <r>
      <rPr>
        <sz val="12"/>
        <color rgb="FF000000"/>
        <rFont val="David"/>
        <family val="2"/>
        <charset val="177"/>
      </rPr>
      <t>: עבור יועץ בעל תואר שלישי באחד מהתחומים הנדרשים בתנאי הסף, יקבל המציע 10 נקודות.</t>
    </r>
  </si>
  <si>
    <r>
      <rPr>
        <b/>
        <sz val="12"/>
        <color rgb="FF000000"/>
        <rFont val="David"/>
        <family val="2"/>
        <charset val="177"/>
      </rPr>
      <t>ראיון</t>
    </r>
    <r>
      <rPr>
        <sz val="12"/>
        <color rgb="FF000000"/>
        <rFont val="David"/>
        <family val="2"/>
        <charset val="177"/>
      </rPr>
      <t>: היועץ המוצע יוזמן לראיון במשרדי המזמין. נציגי המזמין יתרשמו מניסיונו המקצועי של היועץ, מהיכרותו עם התחום ומחזונו העתידי.
הניקוד בסעיף זה יתבצע ע"פ הפרמטרים הבאים:</t>
    </r>
  </si>
  <si>
    <t>מעבר סף איכות (מתוך 65)</t>
  </si>
  <si>
    <t>1.4.1. השכלתו, הכשרתו ונסיונו המקצועי של היועץ.</t>
  </si>
  <si>
    <t>1.4.2. היכרות עם מגמות ומחקרים חדשניים בתחום.</t>
  </si>
  <si>
    <t>1.4.4. שליטה בשפה האנגלית.</t>
  </si>
  <si>
    <t>תנאי סף מקצועיים ספציפיים</t>
  </si>
  <si>
    <t>אמות המידה לבחינת האיכות (65%)</t>
  </si>
  <si>
    <t>1.4.3. חזון ותכנית פעולה.</t>
  </si>
  <si>
    <t>5.2.1</t>
  </si>
  <si>
    <t>5.2.2</t>
  </si>
  <si>
    <t>5.2.2.1</t>
  </si>
  <si>
    <t>5.2.2.2</t>
  </si>
  <si>
    <t>5.2.3</t>
  </si>
  <si>
    <t>5.2.3.1</t>
  </si>
  <si>
    <t>5.2.3.2</t>
  </si>
  <si>
    <t>2.4.3. חזון ותכנית פעולה (25%).</t>
  </si>
  <si>
    <r>
      <rPr>
        <b/>
        <sz val="12"/>
        <color rgb="FF000000"/>
        <rFont val="David"/>
        <family val="2"/>
      </rPr>
      <t>ניסיון מקצועי נוסף:</t>
    </r>
    <r>
      <rPr>
        <sz val="12"/>
        <color rgb="FF000000"/>
        <rFont val="David"/>
        <family val="2"/>
        <charset val="177"/>
      </rPr>
      <t xml:space="preserve"> עבור כל שנת ניסיון בייעוץ שוטף לגופים ממשלתיים בנושאים כלכליים ואסטרטגיים ובגיבוש תכניות עבודה, יקבל המציע 2 נקודות, עד למקסימום של 10 נקודות בסעיף זה, עבור 5 שנות ניסיון. </t>
    </r>
  </si>
  <si>
    <t>5.2.5</t>
  </si>
  <si>
    <t>5.2.5.1</t>
  </si>
  <si>
    <t>5.2.5.2</t>
  </si>
  <si>
    <t>5.2.5.3</t>
  </si>
  <si>
    <t>ניסיון של 3 שנים לפחות בתכנון ועריכה וכתיבת דוחות / סקרים ותוכניות אסטרטגיות בהקשר למדיניות מו"פ לאומית.</t>
  </si>
  <si>
    <t>3.1</t>
  </si>
  <si>
    <t>3.2</t>
  </si>
  <si>
    <t>3.3</t>
  </si>
  <si>
    <t>3.4</t>
  </si>
  <si>
    <t>5.2</t>
  </si>
  <si>
    <t>5.3</t>
  </si>
  <si>
    <t>5.4</t>
  </si>
  <si>
    <r>
      <rPr>
        <b/>
        <sz val="12"/>
        <color rgb="FF000000"/>
        <rFont val="David"/>
        <family val="2"/>
        <charset val="177"/>
      </rPr>
      <t>ראיון</t>
    </r>
    <r>
      <rPr>
        <sz val="12"/>
        <color rgb="FF000000"/>
        <rFont val="David"/>
        <family val="2"/>
        <charset val="177"/>
      </rPr>
      <t>: היועץ המוצע יוזמן לראיון במשרדי המזמין. נציגי המזמין יתרשמו מניסיונו המקצועי של היועץ, מהיכרותו את התחום ומחזונו העתידי.
הניקוד בסעיף זה יתבצע ע"פ הפרמטרים הבאים:</t>
    </r>
  </si>
  <si>
    <t>5.2.6</t>
  </si>
  <si>
    <t>5.2.6.1</t>
  </si>
  <si>
    <t>5.2.6.2</t>
  </si>
  <si>
    <t>5.2.6.3</t>
  </si>
  <si>
    <r>
      <rPr>
        <b/>
        <sz val="12"/>
        <color rgb="FF000000"/>
        <rFont val="David"/>
        <family val="2"/>
        <charset val="177"/>
      </rPr>
      <t>ניסיון מקצועי נוסף</t>
    </r>
    <r>
      <rPr>
        <sz val="12"/>
        <color rgb="FF000000"/>
        <rFont val="David"/>
        <family val="2"/>
        <charset val="177"/>
      </rPr>
      <t xml:space="preserve">: עבור כל שנת ניסיון בייצוג מדינת ישראל בפורומים לאומיים ובין-לאומיים, יקבל המציע 2 נקודות, עד למקסימום של 10 נקודות בסעיף זה, עבור 5 שנות ניסיון. </t>
    </r>
  </si>
  <si>
    <t>ידיעת השפה האנגלית ברמה גבוהה המאפשרת כתיבת מסמכים מקצועיים בשפה האנגלית.</t>
  </si>
  <si>
    <t>5.2.9</t>
  </si>
  <si>
    <t>5.2.9.1</t>
  </si>
  <si>
    <t>5.2.9.2</t>
  </si>
  <si>
    <t>5.2.4</t>
  </si>
  <si>
    <t>5.2.4.1</t>
  </si>
  <si>
    <t>5.2.4.2</t>
  </si>
  <si>
    <r>
      <rPr>
        <b/>
        <sz val="12"/>
        <color rgb="FF000000"/>
        <rFont val="David"/>
        <family val="2"/>
        <charset val="177"/>
      </rPr>
      <t>ניסיון מקצועי מעבר לנדרש בתנאי הסף</t>
    </r>
    <r>
      <rPr>
        <b/>
        <sz val="12"/>
        <color rgb="FF000000"/>
        <rFont val="David"/>
        <family val="2"/>
      </rPr>
      <t>:</t>
    </r>
    <r>
      <rPr>
        <sz val="12"/>
        <color rgb="FF000000"/>
        <rFont val="David"/>
        <family val="2"/>
        <charset val="177"/>
      </rPr>
      <t xml:space="preserve"> עבור כל שנת ניסיון נוספת על הנדרש בתנאי הסף, בעיסוק בתחומי מו"פ, יקבל המציע 3 נק', עד למקסימום של 15 נק' עבור 10 שנות ניסיון (כולל 5 שנים לצורך תנאי הסף).</t>
    </r>
  </si>
  <si>
    <t>4.1</t>
  </si>
  <si>
    <t>4.2</t>
  </si>
  <si>
    <t>4.3</t>
  </si>
  <si>
    <t>4.4</t>
  </si>
  <si>
    <t>ניסיון עם מאגרי מידע בארץ ובעולם.</t>
  </si>
  <si>
    <t>5.2.7</t>
  </si>
  <si>
    <t>5.2.7.1</t>
  </si>
  <si>
    <t>5.2.7.2</t>
  </si>
  <si>
    <t>5.2.7.3</t>
  </si>
  <si>
    <t>5.2.7.4</t>
  </si>
  <si>
    <t>בעל ידע וכלים להערכת ניהול מו"פ ומדיניות מו"פ.</t>
  </si>
  <si>
    <t>5.2.8.1</t>
  </si>
  <si>
    <t>5.2.8.2</t>
  </si>
  <si>
    <t>5.2.8.3</t>
  </si>
  <si>
    <t>ידיעת השפה האנגלית ברמה גבוהה המאפשרת עריכת מחקרים ודו"חות עבור המועצה הלאומית למחקר ופיתוח.</t>
  </si>
  <si>
    <t>5.2.8</t>
  </si>
  <si>
    <t>8.1</t>
  </si>
  <si>
    <t>8.2</t>
  </si>
  <si>
    <t>8.3</t>
  </si>
  <si>
    <t>8.4</t>
  </si>
  <si>
    <r>
      <rPr>
        <b/>
        <sz val="12"/>
        <rFont val="David"/>
        <family val="2"/>
      </rPr>
      <t>ניסיון מקצועי נוסף:</t>
    </r>
    <r>
      <rPr>
        <sz val="12"/>
        <rFont val="David"/>
        <family val="2"/>
      </rPr>
      <t xml:space="preserve"> עבור כל שנת ניסיון בהכנת דוחו"ת או סקרים ותכניות אסטרטגיות בהקשר לתכניות מו"פ אקדמי, יקבל המציע 2 נקודות, עד למקסימום של 10 נקודות בסעיף זה, עבור 5 שנות ניסיון.</t>
    </r>
  </si>
  <si>
    <r>
      <rPr>
        <b/>
        <sz val="12"/>
        <rFont val="David"/>
        <family val="2"/>
      </rPr>
      <t>ניסיון מקצועי נוסף</t>
    </r>
    <r>
      <rPr>
        <sz val="12"/>
        <rFont val="David"/>
        <family val="2"/>
      </rPr>
      <t xml:space="preserve">: עבור כל שנת ניסיון בהכנת מסמכי עמדה בתחום האקדמי ו/או הממשלתי, יקבל המציע 2 נקודות, עד למקסימום של 10 נקודות בסעיף זה, עבור 5 שנות ניסיון. </t>
    </r>
  </si>
  <si>
    <t>3.4.1. השכלתו, הכשרתו ונסיונו המקצועי של היועץ (25%).</t>
  </si>
  <si>
    <t>3.4.2. היכרות עם מגמות ומחקרים חדשניים בתחום (25%).</t>
  </si>
  <si>
    <t>3.4.3. חזון ותכנית פעולה (25%).</t>
  </si>
  <si>
    <t>3.4.4. שליטה בשפה האנגלית (25%).</t>
  </si>
  <si>
    <t>4.4.1. השכלתו, הכשרתו ונסיונו המקצועי של היועץ (25%).</t>
  </si>
  <si>
    <t>4.4.2. היכרות עם מגמות ומחקרים חדשניים בתחום (25%).</t>
  </si>
  <si>
    <t>4.4.3. חזון ותכנית פעולה (25%).</t>
  </si>
  <si>
    <t>4.4.4. שליטה בשפה האנגלית (25%).</t>
  </si>
  <si>
    <t>8.4.1. השכלתו, הכשרתו ונסיונו המקצועי של היועץ (25%).</t>
  </si>
  <si>
    <t>8.4.2. היכרות עם מגמות ומחקרים חדשניים בתחום (25%).</t>
  </si>
  <si>
    <t>8.4.3. חזון ותכנית פעולה (25%).</t>
  </si>
  <si>
    <t>8.4.4. שליטה בשפה האנגלית (25%).</t>
  </si>
  <si>
    <t>9.4.1. השכלתו, הכשרתו ונסיונו המקצועי של היועץ (25%).</t>
  </si>
  <si>
    <t>9.4.2. היכרות עם מגמות ומחקרים חדשניים בתחום (25%).</t>
  </si>
  <si>
    <t>9.4.3. חזון ותכנית פעולה (25%).</t>
  </si>
  <si>
    <t>9.4.4. שליטה בשפה האנגלית (25%).</t>
  </si>
  <si>
    <t>5.4.4. שליטה בשפה האנגלית (20%).</t>
  </si>
  <si>
    <t>5.4.3. חזון ותכנית פעולה (20%).</t>
  </si>
  <si>
    <t>5.4.2. היכרות עם מגמות ומחקרים חדשניים בתחום (20%).</t>
  </si>
  <si>
    <t>5.4.1. השכלתו, הכשרתו ונסיונו המקצועי של היועץ (20%).</t>
  </si>
  <si>
    <t>5.4.5. הכרת מערכות ההשכלה הגבוהה ומוקדי התעשייה (כולל תעשיית ההייטק) בארץ ובעולם, והכרת מערך המחקר (20%).</t>
  </si>
  <si>
    <t>6.4.5. הכרת מערך המו"פ בישראל ובחו"ל (20%).</t>
  </si>
  <si>
    <t>6.4.4. שליטה בשפה האנגלית (20%).</t>
  </si>
  <si>
    <t>6.4.3. חזון ותכנית פעולה (20%).</t>
  </si>
  <si>
    <t>6.4.2. היכרות עם מגמות ומחקרים חדשניים בתחום (20%).</t>
  </si>
  <si>
    <t>6.4.1. השכלתו, הכשרתו ונסיונו המקצועי של היועץ (20%).</t>
  </si>
  <si>
    <t>7.4.5. היכרות עם פעילות המחקר והפיתוח בישראל, בתעשייה באקדמיה והמגזר הציבורי (20%).</t>
  </si>
  <si>
    <t>7.4.4. שליטה בשפה האנגלית (20%).</t>
  </si>
  <si>
    <t>7.4.3. חזון ותכנית פעולה (20%).</t>
  </si>
  <si>
    <t>7.4.2. היכרות עם מגמות ומחקרים חדשניים בתחום (20%).</t>
  </si>
  <si>
    <t>7.4.1. השכלתו, הכשרתו ונסיונו המקצועי של היועץ (20%).</t>
  </si>
  <si>
    <t>תואר אקדמי שני לפחות במדעי הטבע / הנדסה או במדעי החברה.</t>
  </si>
  <si>
    <t>תואר אקדמי שלישי במדעים מדויקים או במדעי החיים או ההנדסה.</t>
  </si>
  <si>
    <t>ניסיון של 5 שנים לפחות בשבע השנים האחרונות בעיסוק בתחומי מו"פ.</t>
  </si>
  <si>
    <t>תואר אקדמי שני בכלכלה / מינהל עסקים / הנדסה / מדעי החיים.</t>
  </si>
  <si>
    <t xml:space="preserve">	תואר אקדמי ראשון באחד מתחומי המדעים המדויקים, מדעי החיים או מדעי החברה.</t>
  </si>
  <si>
    <t>ניסיון של 5 שנים לפחות בשבע השנים האחרונות בעבודה במגזר הציבורי ו/או עם המגזר הציבורי.</t>
  </si>
  <si>
    <t>תואר אקדמי שני לפחות באחד מתחומי מדעי הטבע או מדעי החיים או מדעי הסביבה.</t>
  </si>
  <si>
    <t>תואר אקדמי שני לפחות במדעי הטבע / הנדסה או במדעי החברה או בחינוך.</t>
  </si>
  <si>
    <t>ניסיון של 3 שנים לפחות בחמש השנים האחרונות בתחום החינוך הפורמלי.</t>
  </si>
  <si>
    <t>תואר אקדמי שני לפחות באחד מתחומי מדעי החיים או מדעי הטבע.</t>
  </si>
  <si>
    <t>ניסיון של 5 שנים לפחות בשבע השנים האחרונות בפעילות מו"פ בתחום מדעי החיים או הרפואה.</t>
  </si>
  <si>
    <r>
      <t xml:space="preserve">ניסיון של 5 שנים לפחות בשבע השנים האחרונות בתכנון ועריכת מחקרים או סקרים בהקשר למדיניות מדע וטכנולוגיה;
</t>
    </r>
    <r>
      <rPr>
        <b/>
        <sz val="12"/>
        <color rgb="FF000000"/>
        <rFont val="David"/>
        <family val="2"/>
      </rPr>
      <t xml:space="preserve">או </t>
    </r>
    <r>
      <rPr>
        <sz val="12"/>
        <color rgb="FF000000"/>
        <rFont val="David"/>
        <family val="2"/>
        <charset val="177"/>
      </rPr>
      <t xml:space="preserve">
ניסיון של 5 שנים לפחות בשבע השנים האחרונות בעבודה מול מערכת המחקר והפיתוח בישראל (במסגרת ממשלתית / אקדמית / תעשייתית).</t>
    </r>
  </si>
  <si>
    <t>ניסיון של 3 שנים לפחות בחמש השנים האחרונות בעבודה בממשלה ו/או בכנסת, או בעבודה עם גורמי ממשלה ו/או כנסת.</t>
  </si>
  <si>
    <r>
      <rPr>
        <b/>
        <sz val="12"/>
        <color rgb="FF000000"/>
        <rFont val="David"/>
        <family val="2"/>
        <charset val="177"/>
      </rPr>
      <t>ניסיון מקצועי מעבר לנדרש בתנאי הסף</t>
    </r>
    <r>
      <rPr>
        <sz val="12"/>
        <color rgb="FF000000"/>
        <rFont val="David"/>
        <family val="2"/>
        <charset val="177"/>
      </rPr>
      <t>: עבור כל שנת ניסיון נוספת על הנדרש בתנאי הסף, בעבודה בממשלה ו/או בכנסת, או בעבודה עם גורמי ממשלה ו/או כנסת, יקבל המציע 3 נקודות, עד למקסימום של 15 נקודות בסעיף זה, עבור 8 שנות ניסיון (כולל 3 שנים לצורך תנאי הסף).</t>
    </r>
  </si>
  <si>
    <t>2.5</t>
  </si>
  <si>
    <r>
      <rPr>
        <b/>
        <sz val="12"/>
        <color rgb="FF000000"/>
        <rFont val="David"/>
        <family val="2"/>
        <charset val="177"/>
      </rPr>
      <t>ניסיון מקצועי נוסף:</t>
    </r>
    <r>
      <rPr>
        <sz val="12"/>
        <color rgb="FF000000"/>
        <rFont val="David"/>
        <family val="2"/>
        <charset val="177"/>
      </rPr>
      <t xml:space="preserve"> עבור כל שנת ניסיון בייצוג מדינת ישראל בפורומים לאומיים ובין-לאומיים, יקבל המציע 5 נקודות, עד למקסימום של 10 נקודות בסעיף זה, עבור 2 שנות ניסיון. </t>
    </r>
  </si>
  <si>
    <r>
      <rPr>
        <b/>
        <sz val="12"/>
        <color rgb="FF000000"/>
        <rFont val="David"/>
        <family val="2"/>
        <charset val="177"/>
      </rPr>
      <t>ניסיון מקצועי מעבר לנדרש בתנאי הסף</t>
    </r>
    <r>
      <rPr>
        <b/>
        <sz val="12"/>
        <color rgb="FF000000"/>
        <rFont val="David"/>
        <family val="2"/>
      </rPr>
      <t>:</t>
    </r>
    <r>
      <rPr>
        <sz val="12"/>
        <color rgb="FF000000"/>
        <rFont val="David"/>
        <family val="2"/>
        <charset val="177"/>
      </rPr>
      <t xml:space="preserve"> עבור כל שנת ניסיון נוספת על הנדרש בתנאי הסף, בתכנון ועריכת מחקרים או סקרים בהקשר למדיניות מדע וטכנולוגיה או  בעבודה מול מערכת המחקר והפיתוח בישראל, יקבל המציע 2 נק', עד למקסימום של 10 נק' עבור 10 שנות ניסיון (כולל 5 שנים לצורך תנאי הסף).</t>
    </r>
  </si>
  <si>
    <r>
      <rPr>
        <b/>
        <sz val="12"/>
        <color rgb="FF000000"/>
        <rFont val="David"/>
        <family val="2"/>
        <charset val="177"/>
      </rPr>
      <t>ניסיון מקצועי נוסף</t>
    </r>
    <r>
      <rPr>
        <b/>
        <sz val="12"/>
        <color rgb="FF000000"/>
        <rFont val="David"/>
        <family val="2"/>
      </rPr>
      <t>:</t>
    </r>
    <r>
      <rPr>
        <sz val="12"/>
        <color rgb="FF000000"/>
        <rFont val="David"/>
        <family val="2"/>
        <charset val="177"/>
      </rPr>
      <t xml:space="preserve"> עבור כל שנת ניסיון בייצוג מדינת ישראל בפורומים לאומיים ובין-לאומיים, יקבל המציע נקודה אחת, עד למקסימום של 5 נקודות בסעיף זה, עבור 5 שנות ניסיון. </t>
    </r>
  </si>
  <si>
    <r>
      <rPr>
        <b/>
        <sz val="12"/>
        <color rgb="FF000000"/>
        <rFont val="David"/>
        <family val="2"/>
        <charset val="177"/>
      </rPr>
      <t>השכלה אקדמית מעבר לנדרש בתנאי הסף</t>
    </r>
    <r>
      <rPr>
        <sz val="12"/>
        <color rgb="FF000000"/>
        <rFont val="David"/>
        <family val="2"/>
        <charset val="177"/>
      </rPr>
      <t>: עבור יועץ בעל תואר שלישי באחד מהתחומים הנדרשים בתנאי הסף, יקבל המציע 5 נקודות.</t>
    </r>
  </si>
  <si>
    <t>3.5</t>
  </si>
  <si>
    <r>
      <rPr>
        <b/>
        <sz val="12"/>
        <color rgb="FF000000"/>
        <rFont val="David"/>
        <family val="2"/>
        <charset val="177"/>
      </rPr>
      <t>ניסיון מקצועי נוסף</t>
    </r>
    <r>
      <rPr>
        <sz val="12"/>
        <color rgb="FF000000"/>
        <rFont val="David"/>
        <family val="2"/>
        <charset val="177"/>
      </rPr>
      <t xml:space="preserve">: עבור כל שנת ניסיון בייעוץ שוטף לגופים ממשלתיים בנושאי מו"פ ובגיבוש תכניות עבודה, יקבל המציע 2 נקודות, עד למקסימום של 10 נקודות בסעיף זה, עבור 5 שנות ניסיון. </t>
    </r>
  </si>
  <si>
    <r>
      <rPr>
        <b/>
        <sz val="12"/>
        <color rgb="FF000000"/>
        <rFont val="David"/>
        <family val="2"/>
        <charset val="177"/>
      </rPr>
      <t>ניסיון מקצועי מעבר לתנאי הסף:</t>
    </r>
    <r>
      <rPr>
        <sz val="12"/>
        <color rgb="FF000000"/>
        <rFont val="David"/>
        <family val="2"/>
        <charset val="177"/>
      </rPr>
      <t xml:space="preserve"> עבור כל שנת ניסיון מעבר לנדרש בתנאי הסף בהכנת דוחו"ת או סקרים ותכניות אסטרטגיות בהקשר למדיניות מו"פ לאומית יקבל המציע 2 נקודות, עד למקסימום של 10 נקודות בסעיף זה, עבור 8 שנות ניסיון (כולל 3 שנים לצורך תנאי הסף). </t>
    </r>
  </si>
  <si>
    <t>5.5</t>
  </si>
  <si>
    <t>6.5</t>
  </si>
  <si>
    <r>
      <rPr>
        <b/>
        <sz val="12"/>
        <color rgb="FF000000"/>
        <rFont val="David"/>
        <family val="2"/>
        <charset val="177"/>
      </rPr>
      <t>השכלה אקדמית מעבר לנדרש בתנאי הסף</t>
    </r>
    <r>
      <rPr>
        <sz val="12"/>
        <color rgb="FF000000"/>
        <rFont val="David"/>
        <family val="2"/>
        <charset val="177"/>
      </rPr>
      <t>: עבור יועץ בעל תואר שני באחד מהתחומים הנדרשים בתנאי הסף, יקבל המציע 3 נקודות. עבור יועץ בעל תואר שלישי באחד התחומים הנ"ל יקבל המציע 5 נקודות.</t>
    </r>
  </si>
  <si>
    <r>
      <rPr>
        <b/>
        <sz val="12"/>
        <color rgb="FF000000"/>
        <rFont val="David"/>
        <family val="2"/>
        <charset val="177"/>
      </rPr>
      <t>ניסיון מקצועי נוסף:</t>
    </r>
    <r>
      <rPr>
        <sz val="12"/>
        <color rgb="FF000000"/>
        <rFont val="David"/>
        <family val="2"/>
        <charset val="177"/>
      </rPr>
      <t xml:space="preserve"> עבור כל שנת ניסיון בהכנת מסמכי עמדה ו/או מדיניות בנושא פעילות מדעית של גופים ישראלים בזירה הבינ"ל, יקבל המציע 2 נקודות, עד למקסימום של 10 נקודות בסעיף זה, עבור 5 שנות ניסיון. </t>
    </r>
  </si>
  <si>
    <t>7.5</t>
  </si>
  <si>
    <r>
      <rPr>
        <b/>
        <sz val="12"/>
        <rFont val="David"/>
        <family val="2"/>
      </rPr>
      <t>ניסיון מקצועי נוסף:</t>
    </r>
    <r>
      <rPr>
        <sz val="12"/>
        <rFont val="David"/>
        <family val="2"/>
      </rPr>
      <t xml:space="preserve"> עבור כל שנת ניסיון בייעוץ שוטף לגופים אקדמיים ו/או ממשלתיים בנושאי מו"פ יקבל המציע 2 נקודות, עד למקסימום של 10 נקודות בסעיף זה, עבור 5 שנות ניסיון. </t>
    </r>
  </si>
  <si>
    <t>8.5</t>
  </si>
  <si>
    <r>
      <rPr>
        <b/>
        <sz val="12"/>
        <color rgb="FF000000"/>
        <rFont val="David"/>
        <family val="2"/>
        <charset val="177"/>
      </rPr>
      <t>ניסיון מקצועי מעבר לתנאי הסף:</t>
    </r>
    <r>
      <rPr>
        <sz val="12"/>
        <color rgb="FF000000"/>
        <rFont val="David"/>
        <family val="2"/>
        <charset val="177"/>
      </rPr>
      <t xml:space="preserve"> עבור כל שנת ניסיון מעבר לנדרש בתנאי הסף בתחום החינוך הפורמלי יקבל המציע 2 נקודות, עד למקסימום של 10 נקודות בסעיף זה, עבור 8 שנות ניסיון (כולל 3 שנים לצורך תנאי הסף). </t>
    </r>
  </si>
  <si>
    <r>
      <rPr>
        <b/>
        <sz val="12"/>
        <rFont val="David"/>
        <family val="2"/>
      </rPr>
      <t>ניסיון מקצועי נוסף</t>
    </r>
    <r>
      <rPr>
        <sz val="12"/>
        <rFont val="David"/>
        <family val="2"/>
      </rPr>
      <t xml:space="preserve">: עבור כל שנת ניסיון בהכנת מסמכי עמדה ו/או מדיניות בנושאי חינוך פורמאלי ו/או לא פורמאלי, יקבל המציע 2 נקודות, עד למקסימום של 10 נקודות בסעיף זה, עבור 5 שנות ניסיון. </t>
    </r>
  </si>
  <si>
    <t>9.5</t>
  </si>
  <si>
    <r>
      <rPr>
        <b/>
        <sz val="12"/>
        <color rgb="FF000000"/>
        <rFont val="David"/>
        <family val="2"/>
        <charset val="177"/>
      </rPr>
      <t>ניסיון מקצועי מעבר לנדרש בתנאי הסף</t>
    </r>
    <r>
      <rPr>
        <sz val="12"/>
        <color rgb="FF000000"/>
        <rFont val="David"/>
        <family val="2"/>
        <charset val="177"/>
      </rPr>
      <t>: עבור כל שנת ניסיון נוספת על הנדרש בתנאי הסף, בפעילות מו"פ בתחום מדעי החיים או הרפואה, יקבל המציע 2 נקודות, עד למקסימום של 10 נקודות בסעיף זה, עבור 10 שנות ניסיון (כולל 5 שנים לצורך תנאי הסף).</t>
    </r>
  </si>
  <si>
    <r>
      <rPr>
        <b/>
        <sz val="12"/>
        <color rgb="FF000000"/>
        <rFont val="David"/>
        <family val="2"/>
        <charset val="177"/>
      </rPr>
      <t>ניסיון מקצועי נוסף:</t>
    </r>
    <r>
      <rPr>
        <sz val="12"/>
        <color rgb="FF000000"/>
        <rFont val="David"/>
        <family val="2"/>
        <charset val="177"/>
      </rPr>
      <t xml:space="preserve"> עבור כל שנת ניסיון בהכנת מסמכי עמדה ו/או מדיניות בנושא קידום ועידוד המחקר בתחומי מדעי החיים והרפואה בישראל, יקבל המציע 2 נקודות, עד למקסימום של 10 נקודות בסעיף זה, עבור 5 שנות ניסיון. </t>
    </r>
  </si>
  <si>
    <t>תואר אקדמי שני לפחות בתחומי מדעי הטבע / הנדסה / מדעי החברה / מינהל עסקים / כלכלה.</t>
  </si>
  <si>
    <r>
      <t xml:space="preserve">חוות דעת מלקוחות קודמים: </t>
    </r>
    <r>
      <rPr>
        <sz val="12"/>
        <color rgb="FF000000"/>
        <rFont val="David"/>
        <family val="2"/>
      </rPr>
      <t>המשרד יפנה לשלושה אנשי קשר לכל היותר מטעם הגופים המפורטים בטבלת הניסיון של המציע בחוברת ההצעה.</t>
    </r>
    <r>
      <rPr>
        <b/>
        <sz val="12"/>
        <color rgb="FF000000"/>
        <rFont val="David"/>
        <family val="2"/>
        <charset val="177"/>
      </rPr>
      <t xml:space="preserve">
</t>
    </r>
    <r>
      <rPr>
        <sz val="12"/>
        <color rgb="FF000000"/>
        <rFont val="David"/>
        <family val="2"/>
      </rPr>
      <t>הניקוד יינתן בהתאם לקריטריונים הבאים:
א.	רמה מקצועית של הייעוץ – 25%;
ב.	רמת שירות – 25%;
ג.	עמידה בלוחות זמנים – 25%;
ד.	גמישות לשינויים – 25%; 
במקרה של מציע שסיפק בעבר שירותים דומים עבור המולמו"פ, תינתן חוות דעת מטעמה ויינתן לחוו"ד זו משקל כפול ביחס לחוות דעת אחרות.
תיעשה פנייה לאנשי הקשר לפי היקף ההתקשרות עם המציע - מהגבוה אל הנמוך, וככל שממליץ לא יענה תיעשה פנייה לממליץ הבא.
המציע רשאי לסמן עד לקוח אחד שאליו לא תבוצע פנייה לקבלת המלצה, מטעמי פרטיות או חיסיון וכיו"ב, והמשרד ידלג על לקוח זה.
מובהר כי במסגרת אמת מידה זו תתבצע פנייה לאנשי קשר חיצוניים למציע בלבד, וככל שהמציע מצרף אנשי קשר מטעם עצמו – לא תתבצע אליהם פנייה לצורך קבלת ניקוד.</t>
    </r>
  </si>
  <si>
    <r>
      <t xml:space="preserve">חוות דעת מלקוחות קודמים: </t>
    </r>
    <r>
      <rPr>
        <sz val="12"/>
        <rFont val="David"/>
        <family val="2"/>
      </rPr>
      <t>המשרד יפנה לשלושה אנשי קשר לכל היותר מטעם הגופים המפורטים בטבלת הניסיון של המציע בחוברת ההצעה.</t>
    </r>
    <r>
      <rPr>
        <b/>
        <sz val="12"/>
        <rFont val="David"/>
        <family val="2"/>
      </rPr>
      <t xml:space="preserve">
</t>
    </r>
    <r>
      <rPr>
        <sz val="12"/>
        <rFont val="David"/>
        <family val="2"/>
      </rPr>
      <t>הניקוד יינתן בהתאם לקריטריונים הבאים:
א.	רמה מקצועית של הייעוץ – 25%;
ב.	רמת שירות – 25%;
ג.	עמידה בלוחות זמנים – 25%;
ד.	גמישות לשינויים – 25%; 
במקרה של מציע שסיפק בעבר שירותים דומים עבור המולמו"פ, תינתן חוות דעת מטעמה ויינתן לחוו"ד זו משקל כפול ביחס לחוות דעת אחרות.
תיעשה פנייה לאנשי הקשר לפי היקף ההתקשרות עם המציע - מהגבוה אל הנמוך, וככל שממליץ לא יענה תיעשה פנייה לממליץ הבא.
המציע רשאי לסמן עד לקוח אחד שאליו לא תבוצע פנייה לקבלת המלצה, מטעמי פרטיות או חיסיון וכיו"ב, והמשרד ידלג על לקוח זה.
מובהר כי במסגרת אמת מידה זו תתבצע פנייה לאנשי קשר חיצוניים למציע בלבד, וככל שהמציע מצרף אנשי קשר מטעם עצמו – לא תתבצע אליהם פנייה לצורך קבלת ניקוד.</t>
    </r>
  </si>
  <si>
    <r>
      <t xml:space="preserve">ניסיון של 5 שנים לפחות בשבע השנים האחרונות בתכנון ועריכת מחקרים או סקרים, וכן בעריכת דוחות ו/או כתיבת מאמרים מקצועיים באנגלית ובעברית – בהקשר למדיניות מדע וטכנולוגיה;
</t>
    </r>
    <r>
      <rPr>
        <b/>
        <sz val="12"/>
        <color rgb="FF000000"/>
        <rFont val="David"/>
        <family val="2"/>
      </rPr>
      <t>או</t>
    </r>
    <r>
      <rPr>
        <sz val="12"/>
        <color rgb="FF000000"/>
        <rFont val="David"/>
        <family val="2"/>
        <charset val="177"/>
      </rPr>
      <t xml:space="preserve">
ניסיון של 5 שנים לפחות בשבע השנים האחרונות בעבודה מול מערכת המחקר והפיתוח בישראל (במסגרת ממשלתית / אקדמית / תעשייתית) וכן בעריכת דוחות ו/או כתיבת מאמרים מקצועיים באנגלית ובעברית במסגרת זו.</t>
    </r>
  </si>
  <si>
    <t>תואר אקדמי ראשון לפחות באחד מתחומי המדעים הביולוגיים או המדויקים.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</si>
</sst>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rial"/>
      <family val="2"/>
      <scheme val="minor"/>
    </font>
    <font>
      <sz val="11"/>
      <color theme="1"/>
      <name val="Arial"/>
      <family val="2"/>
      <scheme val="minor"/>
    </font>
    <font>
      <b/>
      <sz val="15"/>
      <color rgb="FF000000"/>
      <name val="David"/>
      <family val="2"/>
      <charset val="177"/>
    </font>
    <font>
      <b/>
      <sz val="14"/>
      <color rgb="FF000000"/>
      <name val="David"/>
      <family val="2"/>
      <charset val="177"/>
    </font>
    <font>
      <b/>
      <sz val="11"/>
      <color rgb="FF000000"/>
      <name val="David"/>
      <family val="2"/>
      <charset val="177"/>
    </font>
    <font>
      <b/>
      <sz val="13"/>
      <color rgb="FF000000"/>
      <name val="David"/>
      <family val="2"/>
      <charset val="177"/>
    </font>
    <font>
      <sz val="12"/>
      <color rgb="FF000000"/>
      <name val="David"/>
      <family val="2"/>
      <charset val="177"/>
    </font>
    <font>
      <b/>
      <sz val="12"/>
      <color rgb="FF000000"/>
      <name val="David"/>
      <family val="2"/>
      <charset val="177"/>
    </font>
    <font>
      <sz val="12"/>
      <name val="Arial"/>
      <family val="2"/>
    </font>
    <font>
      <sz val="10"/>
      <color rgb="FF000000"/>
      <name val="David"/>
      <family val="2"/>
      <charset val="177"/>
    </font>
    <font>
      <b/>
      <sz val="10"/>
      <color rgb="FF000000"/>
      <name val="David"/>
      <family val="2"/>
      <charset val="177"/>
    </font>
    <font>
      <b/>
      <sz val="12"/>
      <name val="Arial"/>
      <family val="2"/>
    </font>
    <font>
      <b/>
      <sz val="14"/>
      <name val="Arial"/>
      <family val="2"/>
    </font>
    <font>
      <b/>
      <sz val="12"/>
      <color rgb="FF000000"/>
      <name val="David"/>
      <family val="2"/>
    </font>
    <font>
      <sz val="12"/>
      <color rgb="FF000000"/>
      <name val="David"/>
      <family val="2"/>
    </font>
    <font>
      <sz val="12"/>
      <name val="David"/>
      <family val="2"/>
    </font>
    <font>
      <b/>
      <sz val="12"/>
      <name val="David"/>
      <family val="2"/>
    </font>
  </fonts>
  <fills count="9">
    <fill>
      <patternFill patternType="none"/>
    </fill>
    <fill>
      <patternFill patternType="gray125"/>
    </fill>
    <fill>
      <patternFill patternType="solid">
        <fgColor rgb="FFF2F2F2"/>
        <bgColor rgb="FF000000"/>
      </patternFill>
    </fill>
    <fill>
      <patternFill patternType="solid">
        <fgColor theme="9" tint="0.79998168889431442"/>
        <bgColor rgb="FF000000"/>
      </patternFill>
    </fill>
    <fill>
      <patternFill patternType="solid">
        <fgColor theme="9"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rgb="FFFEF6F0"/>
        <bgColor rgb="FF000000"/>
      </patternFill>
    </fill>
    <fill>
      <patternFill patternType="solid">
        <fgColor theme="7" tint="0.79998168889431442"/>
        <bgColor rgb="FF000000"/>
      </patternFill>
    </fill>
  </fills>
  <borders count="4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08">
    <xf numFmtId="0" fontId="0" fillId="0" borderId="0" xfId="0"/>
    <xf numFmtId="0" fontId="6" fillId="3" borderId="13" xfId="0" applyFont="1" applyFill="1" applyBorder="1" applyAlignment="1" applyProtection="1">
      <alignment horizontal="right" vertical="center" wrapText="1" readingOrder="2"/>
      <protection hidden="1"/>
    </xf>
    <xf numFmtId="0" fontId="6" fillId="3" borderId="2" xfId="0" applyFont="1" applyFill="1" applyBorder="1" applyAlignment="1" applyProtection="1">
      <alignment horizontal="right" vertical="top" wrapText="1" readingOrder="2"/>
      <protection hidden="1"/>
    </xf>
    <xf numFmtId="0" fontId="6" fillId="3" borderId="2" xfId="0" applyFont="1" applyFill="1" applyBorder="1" applyAlignment="1" applyProtection="1">
      <alignment horizontal="right" vertical="center" wrapText="1" readingOrder="2"/>
      <protection hidden="1"/>
    </xf>
    <xf numFmtId="9" fontId="5" fillId="3" borderId="18" xfId="1" applyFont="1" applyFill="1" applyBorder="1" applyAlignment="1" applyProtection="1">
      <alignment horizontal="center" vertical="center" wrapText="1"/>
      <protection hidden="1"/>
    </xf>
    <xf numFmtId="49" fontId="7" fillId="4" borderId="7" xfId="0" applyNumberFormat="1" applyFont="1" applyFill="1" applyBorder="1" applyAlignment="1" applyProtection="1">
      <alignment horizontal="center" vertical="center" readingOrder="2"/>
      <protection hidden="1"/>
    </xf>
    <xf numFmtId="9" fontId="10" fillId="7" borderId="18" xfId="1" applyNumberFormat="1" applyFont="1" applyFill="1" applyBorder="1" applyAlignment="1" applyProtection="1">
      <alignment horizontal="center" vertical="center" wrapText="1"/>
      <protection hidden="1"/>
    </xf>
    <xf numFmtId="0" fontId="9" fillId="7" borderId="2" xfId="0" applyFont="1" applyFill="1" applyBorder="1" applyAlignment="1" applyProtection="1">
      <alignment horizontal="right" vertical="center" wrapText="1" readingOrder="2"/>
      <protection hidden="1"/>
    </xf>
    <xf numFmtId="0" fontId="8" fillId="3" borderId="6" xfId="0" applyFont="1" applyFill="1" applyBorder="1" applyAlignment="1">
      <alignment horizontal="center" vertical="center" wrapText="1"/>
    </xf>
    <xf numFmtId="49" fontId="7" fillId="8" borderId="7" xfId="0" applyNumberFormat="1" applyFont="1" applyFill="1" applyBorder="1" applyAlignment="1" applyProtection="1">
      <alignment horizontal="center" vertical="center" readingOrder="2"/>
      <protection hidden="1"/>
    </xf>
    <xf numFmtId="49" fontId="7" fillId="8" borderId="7" xfId="0" applyNumberFormat="1" applyFont="1" applyFill="1" applyBorder="1" applyAlignment="1" applyProtection="1">
      <alignment horizontal="center" vertical="center" readingOrder="2"/>
      <protection hidden="1"/>
    </xf>
    <xf numFmtId="0" fontId="9" fillId="7" borderId="12" xfId="0" applyFont="1" applyFill="1" applyBorder="1" applyAlignment="1" applyProtection="1">
      <alignment horizontal="right" vertical="center" wrapText="1" readingOrder="2"/>
      <protection hidden="1"/>
    </xf>
    <xf numFmtId="9" fontId="10" fillId="7" borderId="28" xfId="1" applyNumberFormat="1" applyFont="1" applyFill="1" applyBorder="1" applyAlignment="1" applyProtection="1">
      <alignment horizontal="center" vertical="center" wrapText="1"/>
      <protection hidden="1"/>
    </xf>
    <xf numFmtId="49" fontId="7" fillId="4" borderId="4" xfId="0" applyNumberFormat="1" applyFont="1" applyFill="1" applyBorder="1" applyAlignment="1" applyProtection="1">
      <alignment horizontal="center" vertical="center" readingOrder="2"/>
      <protection hidden="1"/>
    </xf>
    <xf numFmtId="49" fontId="7" fillId="4" borderId="9" xfId="0" applyNumberFormat="1" applyFont="1" applyFill="1" applyBorder="1" applyAlignment="1" applyProtection="1">
      <alignment horizontal="center" vertical="center" readingOrder="2"/>
      <protection hidden="1"/>
    </xf>
    <xf numFmtId="0" fontId="3" fillId="4" borderId="29" xfId="0" applyFont="1" applyFill="1" applyBorder="1" applyAlignment="1" applyProtection="1">
      <alignment horizontal="center" vertical="center" wrapText="1" readingOrder="2"/>
      <protection hidden="1"/>
    </xf>
    <xf numFmtId="0" fontId="3" fillId="4" borderId="31" xfId="0" applyFont="1" applyFill="1" applyBorder="1" applyAlignment="1" applyProtection="1">
      <alignment horizontal="center" vertical="center" wrapText="1" readingOrder="2"/>
      <protection hidden="1"/>
    </xf>
    <xf numFmtId="9" fontId="3" fillId="4" borderId="30" xfId="1" applyFont="1" applyFill="1" applyBorder="1" applyAlignment="1" applyProtection="1">
      <alignment horizontal="center" vertical="center" wrapText="1" readingOrder="2"/>
      <protection hidden="1"/>
    </xf>
    <xf numFmtId="0" fontId="3" fillId="4" borderId="32" xfId="0" applyFont="1" applyFill="1" applyBorder="1" applyAlignment="1" applyProtection="1">
      <alignment horizontal="center" vertical="center" wrapText="1" readingOrder="2"/>
      <protection hidden="1"/>
    </xf>
    <xf numFmtId="0" fontId="8" fillId="6" borderId="21" xfId="0" applyFont="1" applyFill="1" applyBorder="1" applyAlignment="1">
      <alignment horizontal="center" vertical="center" wrapText="1"/>
    </xf>
    <xf numFmtId="0" fontId="8" fillId="6" borderId="22"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4" fillId="3" borderId="2" xfId="0" applyFont="1" applyFill="1" applyBorder="1" applyAlignment="1" applyProtection="1">
      <alignment horizontal="right" vertical="center" wrapText="1" readingOrder="2"/>
      <protection hidden="1"/>
    </xf>
    <xf numFmtId="0" fontId="8" fillId="6" borderId="3" xfId="0" applyFont="1" applyFill="1" applyBorder="1" applyAlignment="1">
      <alignment horizontal="center" vertical="center" wrapText="1"/>
    </xf>
    <xf numFmtId="0" fontId="5" fillId="4" borderId="13" xfId="0" applyFont="1" applyFill="1" applyBorder="1" applyAlignment="1" applyProtection="1">
      <alignment horizontal="center" vertical="center" wrapText="1"/>
      <protection hidden="1"/>
    </xf>
    <xf numFmtId="0" fontId="5" fillId="4" borderId="15" xfId="0" applyFont="1" applyFill="1" applyBorder="1" applyAlignment="1" applyProtection="1">
      <alignment horizontal="center" vertical="center" wrapText="1"/>
      <protection hidden="1"/>
    </xf>
    <xf numFmtId="0" fontId="5" fillId="4" borderId="7" xfId="0" applyFont="1" applyFill="1" applyBorder="1" applyAlignment="1" applyProtection="1">
      <alignment horizontal="center" vertical="center" wrapText="1"/>
      <protection hidden="1"/>
    </xf>
    <xf numFmtId="0" fontId="5" fillId="4" borderId="33" xfId="0" applyFont="1" applyFill="1" applyBorder="1" applyAlignment="1" applyProtection="1">
      <alignment horizontal="center" vertical="center" wrapText="1"/>
      <protection hidden="1"/>
    </xf>
    <xf numFmtId="49" fontId="7" fillId="8" borderId="6" xfId="0" applyNumberFormat="1" applyFont="1" applyFill="1" applyBorder="1" applyAlignment="1" applyProtection="1">
      <alignment horizontal="center" vertical="center" readingOrder="2"/>
      <protection hidden="1"/>
    </xf>
    <xf numFmtId="49" fontId="7" fillId="8" borderId="9" xfId="0" applyNumberFormat="1" applyFont="1" applyFill="1" applyBorder="1" applyAlignment="1" applyProtection="1">
      <alignment horizontal="center" vertical="center" readingOrder="2"/>
      <protection hidden="1"/>
    </xf>
    <xf numFmtId="0" fontId="7" fillId="8" borderId="34" xfId="0" applyFont="1" applyFill="1" applyBorder="1" applyAlignment="1" applyProtection="1">
      <alignment horizontal="center" vertical="center" wrapText="1"/>
      <protection hidden="1"/>
    </xf>
    <xf numFmtId="0" fontId="7" fillId="2" borderId="34" xfId="0" applyFont="1" applyFill="1" applyBorder="1" applyAlignment="1" applyProtection="1">
      <alignment horizontal="center" vertical="center" wrapText="1"/>
      <protection hidden="1"/>
    </xf>
    <xf numFmtId="0" fontId="8" fillId="6" borderId="1"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15" fillId="3" borderId="2" xfId="0" applyFont="1" applyFill="1" applyBorder="1" applyAlignment="1" applyProtection="1">
      <alignment horizontal="right" vertical="center" wrapText="1" readingOrder="2"/>
      <protection hidden="1"/>
    </xf>
    <xf numFmtId="0" fontId="9" fillId="7" borderId="13" xfId="0" applyFont="1" applyFill="1" applyBorder="1" applyAlignment="1" applyProtection="1">
      <alignment horizontal="right" vertical="center" wrapText="1" readingOrder="2"/>
      <protection hidden="1"/>
    </xf>
    <xf numFmtId="9" fontId="10" fillId="7" borderId="15" xfId="1" applyNumberFormat="1" applyFont="1" applyFill="1" applyBorder="1" applyAlignment="1" applyProtection="1">
      <alignment horizontal="center" vertical="center" wrapText="1"/>
      <protection hidden="1"/>
    </xf>
    <xf numFmtId="0" fontId="9" fillId="7" borderId="41" xfId="0" applyFont="1" applyFill="1" applyBorder="1" applyAlignment="1" applyProtection="1">
      <alignment horizontal="center" vertical="center" wrapText="1" readingOrder="2"/>
      <protection hidden="1"/>
    </xf>
    <xf numFmtId="0" fontId="9" fillId="7" borderId="42" xfId="0" applyFont="1" applyFill="1" applyBorder="1" applyAlignment="1" applyProtection="1">
      <alignment horizontal="center" vertical="center" wrapText="1" readingOrder="2"/>
      <protection hidden="1"/>
    </xf>
    <xf numFmtId="0" fontId="7" fillId="3" borderId="2" xfId="0" applyFont="1" applyFill="1" applyBorder="1" applyAlignment="1" applyProtection="1">
      <alignment horizontal="right" vertical="center" wrapText="1" readingOrder="2"/>
      <protection hidden="1"/>
    </xf>
    <xf numFmtId="0" fontId="8" fillId="6" borderId="37"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8" fillId="6" borderId="21" xfId="0" applyFont="1" applyFill="1" applyBorder="1" applyAlignment="1">
      <alignment horizontal="center" vertical="center" wrapText="1"/>
    </xf>
    <xf numFmtId="0" fontId="8" fillId="6" borderId="22" xfId="0" applyFont="1" applyFill="1" applyBorder="1" applyAlignment="1">
      <alignment horizontal="center" vertical="center" wrapText="1"/>
    </xf>
    <xf numFmtId="49" fontId="7" fillId="8" borderId="7" xfId="0" applyNumberFormat="1" applyFont="1" applyFill="1" applyBorder="1" applyAlignment="1" applyProtection="1">
      <alignment horizontal="center" vertical="center" readingOrder="2"/>
      <protection hidden="1"/>
    </xf>
    <xf numFmtId="49" fontId="7" fillId="8" borderId="9" xfId="0" applyNumberFormat="1" applyFont="1" applyFill="1" applyBorder="1" applyAlignment="1" applyProtection="1">
      <alignment horizontal="center" vertical="center" readingOrder="2"/>
      <protection hidden="1"/>
    </xf>
    <xf numFmtId="0" fontId="8" fillId="6" borderId="3" xfId="0" applyFont="1" applyFill="1" applyBorder="1" applyAlignment="1">
      <alignment horizontal="center" vertical="center" wrapText="1"/>
    </xf>
    <xf numFmtId="0" fontId="8" fillId="6" borderId="39" xfId="0" applyFont="1" applyFill="1" applyBorder="1" applyAlignment="1">
      <alignment horizontal="center" vertical="center" wrapText="1"/>
    </xf>
    <xf numFmtId="49" fontId="7" fillId="8" borderId="7" xfId="0" applyNumberFormat="1" applyFont="1" applyFill="1" applyBorder="1" applyAlignment="1" applyProtection="1">
      <alignment horizontal="center" vertical="center" readingOrder="2"/>
      <protection hidden="1"/>
    </xf>
    <xf numFmtId="0" fontId="16" fillId="3" borderId="2" xfId="0" applyFont="1" applyFill="1" applyBorder="1" applyAlignment="1" applyProtection="1">
      <alignment horizontal="right" vertical="center" wrapText="1" readingOrder="2"/>
      <protection hidden="1"/>
    </xf>
    <xf numFmtId="0" fontId="12" fillId="4" borderId="24"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7" xfId="0" applyFont="1" applyFill="1" applyBorder="1" applyAlignment="1">
      <alignment horizontal="center" vertical="center" wrapText="1"/>
    </xf>
    <xf numFmtId="49" fontId="7" fillId="8" borderId="8" xfId="0" applyNumberFormat="1" applyFont="1" applyFill="1" applyBorder="1" applyAlignment="1" applyProtection="1">
      <alignment horizontal="center" vertical="center" readingOrder="2"/>
      <protection hidden="1"/>
    </xf>
    <xf numFmtId="49" fontId="7" fillId="8" borderId="5" xfId="0" applyNumberFormat="1" applyFont="1" applyFill="1" applyBorder="1" applyAlignment="1" applyProtection="1">
      <alignment horizontal="center" vertical="center" readingOrder="2"/>
      <protection hidden="1"/>
    </xf>
    <xf numFmtId="0" fontId="9" fillId="7" borderId="25" xfId="0" applyFont="1" applyFill="1" applyBorder="1" applyAlignment="1" applyProtection="1">
      <alignment horizontal="center" vertical="center" wrapText="1" readingOrder="2"/>
      <protection hidden="1"/>
    </xf>
    <xf numFmtId="0" fontId="9" fillId="7" borderId="17" xfId="0" applyFont="1" applyFill="1" applyBorder="1" applyAlignment="1" applyProtection="1">
      <alignment horizontal="center" vertical="center" wrapText="1" readingOrder="2"/>
      <protection hidden="1"/>
    </xf>
    <xf numFmtId="0" fontId="5" fillId="5" borderId="21" xfId="0" applyFont="1" applyFill="1" applyBorder="1" applyAlignment="1" applyProtection="1">
      <alignment horizontal="center" vertical="center" wrapText="1"/>
      <protection hidden="1"/>
    </xf>
    <xf numFmtId="0" fontId="5" fillId="5" borderId="22" xfId="0" applyFont="1" applyFill="1" applyBorder="1" applyAlignment="1" applyProtection="1">
      <alignment horizontal="center" vertical="center" wrapText="1"/>
      <protection hidden="1"/>
    </xf>
    <xf numFmtId="0" fontId="6" fillId="6" borderId="18" xfId="0" applyFont="1" applyFill="1" applyBorder="1" applyAlignment="1" applyProtection="1">
      <alignment horizontal="right" vertical="center" wrapText="1" readingOrder="2"/>
      <protection hidden="1"/>
    </xf>
    <xf numFmtId="0" fontId="6" fillId="6" borderId="22" xfId="0" applyFont="1" applyFill="1" applyBorder="1" applyAlignment="1" applyProtection="1">
      <alignment horizontal="right" vertical="center" wrapText="1" readingOrder="2"/>
      <protection hidden="1"/>
    </xf>
    <xf numFmtId="0" fontId="6" fillId="6" borderId="32" xfId="0" applyFont="1" applyFill="1" applyBorder="1" applyAlignment="1" applyProtection="1">
      <alignment horizontal="right" vertical="center" wrapText="1" readingOrder="2"/>
      <protection hidden="1"/>
    </xf>
    <xf numFmtId="0" fontId="6" fillId="6" borderId="23" xfId="0" applyFont="1" applyFill="1" applyBorder="1" applyAlignment="1" applyProtection="1">
      <alignment horizontal="right" vertical="center" wrapText="1" readingOrder="2"/>
      <protection hidden="1"/>
    </xf>
    <xf numFmtId="0" fontId="9" fillId="7" borderId="21" xfId="0" applyFont="1" applyFill="1" applyBorder="1" applyAlignment="1" applyProtection="1">
      <alignment horizontal="center" vertical="center" wrapText="1" readingOrder="2"/>
      <protection hidden="1"/>
    </xf>
    <xf numFmtId="0" fontId="9" fillId="7" borderId="22" xfId="0" applyFont="1" applyFill="1" applyBorder="1" applyAlignment="1" applyProtection="1">
      <alignment horizontal="center" vertical="center" wrapText="1" readingOrder="2"/>
      <protection hidden="1"/>
    </xf>
    <xf numFmtId="0" fontId="8" fillId="6" borderId="21" xfId="0" applyFont="1" applyFill="1" applyBorder="1" applyAlignment="1">
      <alignment horizontal="center" vertical="center" wrapText="1"/>
    </xf>
    <xf numFmtId="0" fontId="8" fillId="6" borderId="22"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4" fillId="2" borderId="6" xfId="0" applyFont="1" applyFill="1" applyBorder="1" applyAlignment="1" applyProtection="1">
      <alignment horizontal="center" vertical="center" wrapText="1"/>
      <protection hidden="1"/>
    </xf>
    <xf numFmtId="0" fontId="4" fillId="2" borderId="20" xfId="0" applyFont="1" applyFill="1" applyBorder="1" applyAlignment="1" applyProtection="1">
      <alignment horizontal="center" vertical="center" wrapText="1"/>
      <protection hidden="1"/>
    </xf>
    <xf numFmtId="0" fontId="5" fillId="5" borderId="24" xfId="0" applyFont="1" applyFill="1" applyBorder="1" applyAlignment="1" applyProtection="1">
      <alignment horizontal="center" vertical="center" wrapText="1"/>
      <protection hidden="1"/>
    </xf>
    <xf numFmtId="0" fontId="5" fillId="5" borderId="16" xfId="0" applyFont="1" applyFill="1" applyBorder="1" applyAlignment="1" applyProtection="1">
      <alignment horizontal="center" vertical="center" wrapText="1"/>
      <protection hidden="1"/>
    </xf>
    <xf numFmtId="0" fontId="6" fillId="6" borderId="21" xfId="0" applyFont="1" applyFill="1" applyBorder="1" applyAlignment="1" applyProtection="1">
      <alignment horizontal="center" vertical="center" wrapText="1" readingOrder="2"/>
      <protection hidden="1"/>
    </xf>
    <xf numFmtId="0" fontId="6" fillId="6" borderId="22" xfId="0" applyFont="1" applyFill="1" applyBorder="1" applyAlignment="1" applyProtection="1">
      <alignment horizontal="center" vertical="center" wrapText="1" readingOrder="2"/>
      <protection hidden="1"/>
    </xf>
    <xf numFmtId="0" fontId="4" fillId="2" borderId="14" xfId="0" applyFont="1" applyFill="1" applyBorder="1" applyAlignment="1" applyProtection="1">
      <alignment horizontal="center" vertical="center" wrapText="1"/>
      <protection hidden="1"/>
    </xf>
    <xf numFmtId="0" fontId="4" fillId="2" borderId="0" xfId="0" applyFont="1" applyFill="1" applyBorder="1" applyAlignment="1" applyProtection="1">
      <alignment horizontal="center" vertical="center" wrapText="1"/>
      <protection hidden="1"/>
    </xf>
    <xf numFmtId="0" fontId="4" fillId="2" borderId="8" xfId="0" applyFont="1" applyFill="1" applyBorder="1" applyAlignment="1" applyProtection="1">
      <alignment horizontal="center" vertical="center" wrapText="1"/>
      <protection hidden="1"/>
    </xf>
    <xf numFmtId="0" fontId="4" fillId="2" borderId="38" xfId="0" applyFont="1" applyFill="1" applyBorder="1" applyAlignment="1" applyProtection="1">
      <alignment horizontal="center" vertical="center" wrapText="1"/>
      <protection hidden="1"/>
    </xf>
    <xf numFmtId="0" fontId="3" fillId="2" borderId="34" xfId="0" applyFont="1" applyFill="1" applyBorder="1" applyAlignment="1" applyProtection="1">
      <alignment horizontal="center" readingOrder="2"/>
      <protection hidden="1"/>
    </xf>
    <xf numFmtId="0" fontId="3" fillId="2" borderId="5" xfId="0" applyFont="1" applyFill="1" applyBorder="1" applyAlignment="1" applyProtection="1">
      <alignment horizontal="center" readingOrder="2"/>
      <protection hidden="1"/>
    </xf>
    <xf numFmtId="0" fontId="2" fillId="2" borderId="35" xfId="0" applyFont="1" applyFill="1" applyBorder="1" applyAlignment="1" applyProtection="1">
      <alignment horizontal="center" vertical="center" wrapText="1"/>
      <protection hidden="1"/>
    </xf>
    <xf numFmtId="0" fontId="2" fillId="2" borderId="36" xfId="0" applyFont="1" applyFill="1" applyBorder="1" applyAlignment="1" applyProtection="1">
      <alignment horizontal="center" vertical="center" wrapText="1"/>
      <protection hidden="1"/>
    </xf>
    <xf numFmtId="0" fontId="2" fillId="2" borderId="1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4" fillId="2" borderId="4" xfId="0" applyFont="1" applyFill="1" applyBorder="1" applyAlignment="1" applyProtection="1">
      <alignment horizontal="center" vertical="center" readingOrder="2"/>
      <protection hidden="1"/>
    </xf>
    <xf numFmtId="0" fontId="4" fillId="2" borderId="19" xfId="0" applyFont="1" applyFill="1" applyBorder="1" applyAlignment="1" applyProtection="1">
      <alignment horizontal="center" vertical="center" readingOrder="2"/>
      <protection hidden="1"/>
    </xf>
    <xf numFmtId="0" fontId="2" fillId="2" borderId="6"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wrapText="1"/>
      <protection hidden="1"/>
    </xf>
    <xf numFmtId="0" fontId="3" fillId="2" borderId="14"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20" xfId="0" applyFont="1" applyFill="1" applyBorder="1" applyAlignment="1" applyProtection="1">
      <alignment horizontal="center" vertical="center" wrapText="1"/>
      <protection hidden="1"/>
    </xf>
    <xf numFmtId="0" fontId="5" fillId="5" borderId="30" xfId="0" applyFont="1" applyFill="1" applyBorder="1" applyAlignment="1" applyProtection="1">
      <alignment horizontal="right" vertical="center" wrapText="1"/>
      <protection hidden="1"/>
    </xf>
    <xf numFmtId="0" fontId="5" fillId="5" borderId="16" xfId="0" applyFont="1" applyFill="1" applyBorder="1" applyAlignment="1" applyProtection="1">
      <alignment horizontal="right" vertical="center" wrapText="1"/>
      <protection hidden="1"/>
    </xf>
    <xf numFmtId="0" fontId="5" fillId="5" borderId="18" xfId="0" applyFont="1" applyFill="1" applyBorder="1" applyAlignment="1" applyProtection="1">
      <alignment horizontal="right" vertical="center" wrapText="1"/>
      <protection hidden="1"/>
    </xf>
    <xf numFmtId="0" fontId="5" fillId="5" borderId="22" xfId="0" applyFont="1" applyFill="1" applyBorder="1" applyAlignment="1" applyProtection="1">
      <alignment horizontal="right" vertical="center" wrapText="1"/>
      <protection hidden="1"/>
    </xf>
    <xf numFmtId="49" fontId="7" fillId="8" borderId="7" xfId="0" applyNumberFormat="1" applyFont="1" applyFill="1" applyBorder="1" applyAlignment="1" applyProtection="1">
      <alignment horizontal="center" vertical="center" readingOrder="2"/>
      <protection hidden="1"/>
    </xf>
    <xf numFmtId="0" fontId="3" fillId="2" borderId="10" xfId="0" applyFont="1" applyFill="1" applyBorder="1" applyAlignment="1" applyProtection="1">
      <alignment horizontal="center" readingOrder="2"/>
      <protection hidden="1"/>
    </xf>
    <xf numFmtId="0" fontId="3" fillId="2" borderId="11" xfId="0" applyFont="1" applyFill="1" applyBorder="1" applyAlignment="1" applyProtection="1">
      <alignment horizontal="center" readingOrder="2"/>
      <protection hidden="1"/>
    </xf>
    <xf numFmtId="49" fontId="7" fillId="8" borderId="9" xfId="0" applyNumberFormat="1" applyFont="1" applyFill="1" applyBorder="1" applyAlignment="1" applyProtection="1">
      <alignment horizontal="center" vertical="center" readingOrder="2"/>
      <protection hidden="1"/>
    </xf>
    <xf numFmtId="0" fontId="8" fillId="6" borderId="3" xfId="0" applyFont="1" applyFill="1" applyBorder="1" applyAlignment="1">
      <alignment horizontal="center" vertical="center" wrapText="1"/>
    </xf>
    <xf numFmtId="0" fontId="8" fillId="6" borderId="39"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hidden="1"/>
    </xf>
    <xf numFmtId="0" fontId="5" fillId="5" borderId="40"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wrapText="1" readingOrder="2"/>
      <protection hidden="1"/>
    </xf>
  </cellXfs>
  <cellStyles count="2">
    <cellStyle name="Normal" xfId="0" builtinId="0"/>
    <cellStyle name="Percent" xfId="1" builtinId="5"/>
  </cellStyles>
  <dxfs count="75">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FF99"/>
        </patternFill>
      </fill>
    </dxf>
    <dxf>
      <fill>
        <patternFill>
          <bgColor rgb="FFE6B8B7"/>
        </patternFill>
      </fill>
    </dxf>
    <dxf>
      <fill>
        <patternFill>
          <bgColor rgb="FFD8E4BC"/>
        </patternFill>
      </fill>
    </dxf>
    <dxf>
      <fill>
        <patternFill>
          <bgColor rgb="FFFFFF99"/>
        </patternFill>
      </fill>
    </dxf>
    <dxf>
      <fill>
        <patternFill>
          <bgColor rgb="FFE6B8B7"/>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0000"/>
        </patternFill>
      </fill>
    </dxf>
    <dxf>
      <fill>
        <patternFill>
          <bgColor rgb="FFD8E4BC"/>
        </patternFill>
      </fill>
    </dxf>
    <dxf>
      <fill>
        <patternFill>
          <bgColor rgb="FFFF0000"/>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0000"/>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0000"/>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0000"/>
        </patternFill>
      </fill>
    </dxf>
    <dxf>
      <fill>
        <patternFill>
          <bgColor rgb="FFD8E4BC"/>
        </patternFill>
      </fill>
    </dxf>
    <dxf>
      <fill>
        <patternFill>
          <bgColor rgb="FFD8E4BC"/>
        </patternFill>
      </fill>
    </dxf>
    <dxf>
      <fill>
        <patternFill>
          <bgColor rgb="FFFF0000"/>
        </patternFill>
      </fill>
    </dxf>
    <dxf>
      <fill>
        <patternFill>
          <bgColor rgb="FFD8E4BC"/>
        </patternFill>
      </fill>
    </dxf>
    <dxf>
      <fill>
        <patternFill>
          <bgColor rgb="FFFF0000"/>
        </patternFill>
      </fill>
    </dxf>
    <dxf>
      <fill>
        <patternFill>
          <bgColor rgb="FFD8E4BC"/>
        </patternFill>
      </fill>
    </dxf>
    <dxf>
      <fill>
        <patternFill>
          <bgColor rgb="FFFF0000"/>
        </patternFill>
      </fill>
    </dxf>
    <dxf>
      <fill>
        <patternFill>
          <bgColor rgb="FFD8E4BC"/>
        </patternFill>
      </fill>
    </dxf>
    <dxf>
      <fill>
        <patternFill>
          <bgColor rgb="FFFF0000"/>
        </patternFill>
      </fill>
    </dxf>
    <dxf>
      <fill>
        <patternFill>
          <bgColor rgb="FFD8E4BC"/>
        </patternFill>
      </fill>
    </dxf>
    <dxf>
      <fill>
        <patternFill>
          <bgColor rgb="FFFF0000"/>
        </patternFill>
      </fill>
    </dxf>
    <dxf>
      <fill>
        <patternFill>
          <bgColor rgb="FFD8E4BC"/>
        </patternFill>
      </fill>
    </dxf>
    <dxf>
      <fill>
        <patternFill>
          <bgColor rgb="FFD8E4BC"/>
        </patternFill>
      </fill>
    </dxf>
    <dxf>
      <fill>
        <patternFill>
          <bgColor rgb="FFE6B8B7"/>
        </patternFill>
      </fill>
    </dxf>
    <dxf>
      <fill>
        <patternFill>
          <bgColor rgb="FFD8E4BC"/>
        </patternFill>
      </fill>
    </dxf>
    <dxf>
      <fill>
        <patternFill>
          <bgColor rgb="FFFFFF99"/>
        </patternFill>
      </fill>
    </dxf>
    <dxf>
      <fill>
        <patternFill>
          <bgColor rgb="FFE6B8B7"/>
        </patternFill>
      </fill>
    </dxf>
    <dxf>
      <fill>
        <patternFill>
          <bgColor rgb="FFD8E4BC"/>
        </patternFill>
      </fill>
    </dxf>
    <dxf>
      <fill>
        <patternFill>
          <bgColor rgb="FFFFFF99"/>
        </patternFill>
      </fill>
    </dxf>
    <dxf>
      <fill>
        <patternFill>
          <bgColor rgb="FFE6B8B7"/>
        </patternFill>
      </fill>
    </dxf>
    <dxf>
      <fill>
        <patternFill>
          <bgColor rgb="FFD8E4BC"/>
        </patternFill>
      </fill>
    </dxf>
    <dxf>
      <fill>
        <patternFill>
          <bgColor rgb="FFFFFF99"/>
        </patternFill>
      </fill>
    </dxf>
    <dxf>
      <fill>
        <patternFill>
          <bgColor rgb="FFFF0000"/>
        </patternFill>
      </fill>
    </dxf>
    <dxf>
      <fill>
        <patternFill>
          <bgColor rgb="FFD8E4BC"/>
        </patternFill>
      </fill>
    </dxf>
    <dxf>
      <fill>
        <patternFill>
          <bgColor rgb="FFFFFF99"/>
        </patternFill>
      </fill>
    </dxf>
    <dxf>
      <fill>
        <patternFill>
          <bgColor rgb="FFFF0000"/>
        </patternFill>
      </fill>
    </dxf>
    <dxf>
      <fill>
        <patternFill>
          <bgColor rgb="FFD8E4BC"/>
        </patternFill>
      </fill>
    </dxf>
  </dxfs>
  <tableStyles count="0" defaultTableStyle="TableStyleMedium2" defaultPivotStyle="PivotStyleMedium9"/>
  <colors>
    <mruColors>
      <color rgb="FFFEF6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2"/>
  <sheetViews>
    <sheetView rightToLeft="1" tabSelected="1" zoomScale="70" zoomScaleNormal="70" workbookViewId="0">
      <selection sqref="A1:A6"/>
    </sheetView>
  </sheetViews>
  <sheetFormatPr defaultRowHeight="14.25" x14ac:dyDescent="0.2"/>
  <cols>
    <col min="2" max="2" width="60.625" customWidth="1"/>
    <col min="3" max="3" width="17" customWidth="1"/>
    <col min="4" max="4" width="9.5" bestFit="1" customWidth="1"/>
  </cols>
  <sheetData>
    <row r="1" spans="1:9" ht="15" x14ac:dyDescent="0.2">
      <c r="A1" s="81"/>
      <c r="B1" s="83" t="s">
        <v>0</v>
      </c>
      <c r="C1" s="84"/>
      <c r="D1" s="87">
        <v>1</v>
      </c>
      <c r="E1" s="88"/>
      <c r="F1" s="87">
        <v>2</v>
      </c>
      <c r="G1" s="88"/>
      <c r="H1" s="87">
        <v>3</v>
      </c>
      <c r="I1" s="88"/>
    </row>
    <row r="2" spans="1:9" ht="19.5" x14ac:dyDescent="0.2">
      <c r="A2" s="82"/>
      <c r="B2" s="85"/>
      <c r="C2" s="86"/>
      <c r="D2" s="89"/>
      <c r="E2" s="90"/>
      <c r="F2" s="89"/>
      <c r="G2" s="90"/>
      <c r="H2" s="89"/>
      <c r="I2" s="90"/>
    </row>
    <row r="3" spans="1:9" ht="18.75" x14ac:dyDescent="0.2">
      <c r="A3" s="82"/>
      <c r="B3" s="91" t="s">
        <v>5</v>
      </c>
      <c r="C3" s="92"/>
      <c r="D3" s="93"/>
      <c r="E3" s="94"/>
      <c r="F3" s="93"/>
      <c r="G3" s="94"/>
      <c r="H3" s="93"/>
      <c r="I3" s="94"/>
    </row>
    <row r="4" spans="1:9" ht="15" x14ac:dyDescent="0.2">
      <c r="A4" s="82"/>
      <c r="B4" s="77" t="s">
        <v>1</v>
      </c>
      <c r="C4" s="78"/>
      <c r="D4" s="71"/>
      <c r="E4" s="72"/>
      <c r="F4" s="71"/>
      <c r="G4" s="72"/>
      <c r="H4" s="71"/>
      <c r="I4" s="72"/>
    </row>
    <row r="5" spans="1:9" ht="15" x14ac:dyDescent="0.2">
      <c r="A5" s="82"/>
      <c r="B5" s="77" t="s">
        <v>2</v>
      </c>
      <c r="C5" s="78"/>
      <c r="D5" s="71"/>
      <c r="E5" s="72"/>
      <c r="F5" s="71"/>
      <c r="G5" s="72"/>
      <c r="H5" s="71"/>
      <c r="I5" s="72"/>
    </row>
    <row r="6" spans="1:9" ht="15.75" thickBot="1" x14ac:dyDescent="0.25">
      <c r="A6" s="82"/>
      <c r="B6" s="77" t="s">
        <v>3</v>
      </c>
      <c r="C6" s="78"/>
      <c r="D6" s="79"/>
      <c r="E6" s="80"/>
      <c r="F6" s="79"/>
      <c r="G6" s="80"/>
      <c r="H6" s="79"/>
      <c r="I6" s="80"/>
    </row>
    <row r="7" spans="1:9" ht="16.5" x14ac:dyDescent="0.2">
      <c r="A7" s="30" t="s">
        <v>4</v>
      </c>
      <c r="B7" s="95" t="s">
        <v>35</v>
      </c>
      <c r="C7" s="96"/>
      <c r="D7" s="73"/>
      <c r="E7" s="74"/>
      <c r="F7" s="73"/>
      <c r="G7" s="74"/>
      <c r="H7" s="73"/>
      <c r="I7" s="74"/>
    </row>
    <row r="8" spans="1:9" ht="15.75" x14ac:dyDescent="0.2">
      <c r="A8" s="28" t="s">
        <v>19</v>
      </c>
      <c r="B8" s="61" t="s">
        <v>36</v>
      </c>
      <c r="C8" s="62"/>
      <c r="D8" s="75"/>
      <c r="E8" s="76"/>
      <c r="F8" s="75"/>
      <c r="G8" s="76"/>
      <c r="H8" s="75"/>
      <c r="I8" s="76"/>
    </row>
    <row r="9" spans="1:9" ht="16.5" x14ac:dyDescent="0.2">
      <c r="A9" s="10" t="s">
        <v>48</v>
      </c>
      <c r="B9" s="97" t="s">
        <v>45</v>
      </c>
      <c r="C9" s="98"/>
      <c r="D9" s="59"/>
      <c r="E9" s="60"/>
      <c r="F9" s="59"/>
      <c r="G9" s="60"/>
      <c r="H9" s="59"/>
      <c r="I9" s="60"/>
    </row>
    <row r="10" spans="1:9" ht="15.75" x14ac:dyDescent="0.2">
      <c r="A10" s="10" t="s">
        <v>37</v>
      </c>
      <c r="B10" s="61" t="s">
        <v>136</v>
      </c>
      <c r="C10" s="62"/>
      <c r="D10" s="67"/>
      <c r="E10" s="68"/>
      <c r="F10" s="67"/>
      <c r="G10" s="68"/>
      <c r="H10" s="67"/>
      <c r="I10" s="68"/>
    </row>
    <row r="11" spans="1:9" ht="33" customHeight="1" thickBot="1" x14ac:dyDescent="0.25">
      <c r="A11" s="29" t="s">
        <v>38</v>
      </c>
      <c r="B11" s="63" t="s">
        <v>148</v>
      </c>
      <c r="C11" s="64"/>
      <c r="D11" s="69"/>
      <c r="E11" s="70"/>
      <c r="F11" s="69"/>
      <c r="G11" s="70"/>
      <c r="H11" s="69"/>
      <c r="I11" s="70"/>
    </row>
    <row r="12" spans="1:9" ht="33" customHeight="1" x14ac:dyDescent="0.2">
      <c r="A12" s="5"/>
      <c r="B12" s="24" t="s">
        <v>46</v>
      </c>
      <c r="C12" s="25" t="s">
        <v>11</v>
      </c>
      <c r="D12" s="26" t="s">
        <v>12</v>
      </c>
      <c r="E12" s="27" t="s">
        <v>13</v>
      </c>
      <c r="F12" s="26" t="s">
        <v>12</v>
      </c>
      <c r="G12" s="27" t="s">
        <v>13</v>
      </c>
      <c r="H12" s="26" t="s">
        <v>12</v>
      </c>
      <c r="I12" s="27" t="s">
        <v>13</v>
      </c>
    </row>
    <row r="13" spans="1:9" ht="31.5" x14ac:dyDescent="0.2">
      <c r="A13" s="9" t="s">
        <v>7</v>
      </c>
      <c r="B13" s="1" t="s">
        <v>39</v>
      </c>
      <c r="C13" s="4">
        <v>0.1</v>
      </c>
      <c r="D13" s="8"/>
      <c r="E13" s="21">
        <f>IF(D13="דוקטורט",10,0)</f>
        <v>0</v>
      </c>
      <c r="F13" s="8"/>
      <c r="G13" s="21">
        <f>IF(F13="דוקטורט",10,0)</f>
        <v>0</v>
      </c>
      <c r="H13" s="8"/>
      <c r="I13" s="21">
        <f>IF(H13="דוקטורט",10,0)</f>
        <v>0</v>
      </c>
    </row>
    <row r="14" spans="1:9" ht="63" x14ac:dyDescent="0.2">
      <c r="A14" s="9" t="s">
        <v>8</v>
      </c>
      <c r="B14" s="3" t="s">
        <v>149</v>
      </c>
      <c r="C14" s="4">
        <v>0.15</v>
      </c>
      <c r="D14" s="8"/>
      <c r="E14" s="21">
        <f>MIN(15,MAX(0,D14*3-9))</f>
        <v>0</v>
      </c>
      <c r="F14" s="8"/>
      <c r="G14" s="21">
        <f>MIN(15,MAX(0,F14*3-9))</f>
        <v>0</v>
      </c>
      <c r="H14" s="8"/>
      <c r="I14" s="21">
        <f>MIN(15,MAX(0,H14*3-9))</f>
        <v>0</v>
      </c>
    </row>
    <row r="15" spans="1:9" ht="252" x14ac:dyDescent="0.2">
      <c r="A15" s="9" t="s">
        <v>9</v>
      </c>
      <c r="B15" s="50" t="s">
        <v>172</v>
      </c>
      <c r="C15" s="4">
        <v>0.15</v>
      </c>
      <c r="D15" s="8"/>
      <c r="E15" s="21"/>
      <c r="F15" s="8"/>
      <c r="G15" s="21"/>
      <c r="H15" s="8"/>
      <c r="I15" s="21"/>
    </row>
    <row r="16" spans="1:9" ht="47.25" x14ac:dyDescent="0.2">
      <c r="A16" s="55" t="s">
        <v>10</v>
      </c>
      <c r="B16" s="2" t="s">
        <v>40</v>
      </c>
      <c r="C16" s="4">
        <v>0.25</v>
      </c>
      <c r="D16" s="8">
        <f>SUMPRODUCT($C$17:$C$20,D17:D20)</f>
        <v>0</v>
      </c>
      <c r="E16" s="21">
        <f>D16*$C$16</f>
        <v>0</v>
      </c>
      <c r="F16" s="8">
        <f>SUMPRODUCT($C$17:$C$20,F17:F20)</f>
        <v>0</v>
      </c>
      <c r="G16" s="21">
        <f>F16*$C$16</f>
        <v>0</v>
      </c>
      <c r="H16" s="8">
        <f>SUMPRODUCT($C$17:$C$20,H17:H20)</f>
        <v>0</v>
      </c>
      <c r="I16" s="21">
        <f>H16*$C$16</f>
        <v>0</v>
      </c>
    </row>
    <row r="17" spans="1:9" x14ac:dyDescent="0.2">
      <c r="A17" s="56"/>
      <c r="B17" s="7" t="s">
        <v>42</v>
      </c>
      <c r="C17" s="6">
        <v>0.25</v>
      </c>
      <c r="D17" s="65"/>
      <c r="E17" s="66"/>
      <c r="F17" s="65"/>
      <c r="G17" s="66"/>
      <c r="H17" s="65"/>
      <c r="I17" s="66"/>
    </row>
    <row r="18" spans="1:9" x14ac:dyDescent="0.2">
      <c r="A18" s="56"/>
      <c r="B18" s="7" t="s">
        <v>43</v>
      </c>
      <c r="C18" s="6">
        <v>0.25</v>
      </c>
      <c r="D18" s="65"/>
      <c r="E18" s="66"/>
      <c r="F18" s="65"/>
      <c r="G18" s="66"/>
      <c r="H18" s="65"/>
      <c r="I18" s="66"/>
    </row>
    <row r="19" spans="1:9" x14ac:dyDescent="0.2">
      <c r="A19" s="56"/>
      <c r="B19" s="7" t="s">
        <v>47</v>
      </c>
      <c r="C19" s="6">
        <v>0.25</v>
      </c>
      <c r="D19" s="65"/>
      <c r="E19" s="66"/>
      <c r="F19" s="65"/>
      <c r="G19" s="66"/>
      <c r="H19" s="65"/>
      <c r="I19" s="66"/>
    </row>
    <row r="20" spans="1:9" ht="15" thickBot="1" x14ac:dyDescent="0.25">
      <c r="A20" s="56"/>
      <c r="B20" s="11" t="s">
        <v>44</v>
      </c>
      <c r="C20" s="12">
        <v>0.25</v>
      </c>
      <c r="D20" s="57"/>
      <c r="E20" s="58"/>
      <c r="F20" s="57"/>
      <c r="G20" s="58"/>
      <c r="H20" s="57"/>
      <c r="I20" s="58"/>
    </row>
    <row r="21" spans="1:9" ht="30" customHeight="1" x14ac:dyDescent="0.2">
      <c r="A21" s="13"/>
      <c r="B21" s="15" t="s">
        <v>14</v>
      </c>
      <c r="C21" s="17">
        <f>C13+C14+C15+C16</f>
        <v>0.65</v>
      </c>
      <c r="D21" s="51">
        <f>E13+E14+E15+E16</f>
        <v>0</v>
      </c>
      <c r="E21" s="52"/>
      <c r="F21" s="51">
        <f>G13+G14+G15+G16</f>
        <v>0</v>
      </c>
      <c r="G21" s="52"/>
      <c r="H21" s="51">
        <f>I13+I14+I15+I16</f>
        <v>0</v>
      </c>
      <c r="I21" s="52"/>
    </row>
    <row r="22" spans="1:9" ht="34.5" customHeight="1" thickBot="1" x14ac:dyDescent="0.25">
      <c r="A22" s="14"/>
      <c r="B22" s="16" t="s">
        <v>41</v>
      </c>
      <c r="C22" s="18">
        <v>45</v>
      </c>
      <c r="D22" s="53" t="str">
        <f>IF(D21&gt;=$C$22,"V","X")</f>
        <v>X</v>
      </c>
      <c r="E22" s="54"/>
      <c r="F22" s="53" t="str">
        <f t="shared" ref="F22" si="0">IF(F21&gt;=$C$22,"V","X")</f>
        <v>X</v>
      </c>
      <c r="G22" s="54"/>
      <c r="H22" s="53" t="str">
        <f t="shared" ref="H22" si="1">IF(H21&gt;=$C$22,"V","X")</f>
        <v>X</v>
      </c>
      <c r="I22" s="54"/>
    </row>
  </sheetData>
  <mergeCells count="63">
    <mergeCell ref="H21:I21"/>
    <mergeCell ref="H22:I22"/>
    <mergeCell ref="H11:I11"/>
    <mergeCell ref="H17:I17"/>
    <mergeCell ref="H18:I18"/>
    <mergeCell ref="H19:I19"/>
    <mergeCell ref="H20:I20"/>
    <mergeCell ref="H6:I6"/>
    <mergeCell ref="H7:I7"/>
    <mergeCell ref="H8:I8"/>
    <mergeCell ref="H9:I9"/>
    <mergeCell ref="H10:I10"/>
    <mergeCell ref="H1:I1"/>
    <mergeCell ref="H2:I2"/>
    <mergeCell ref="H3:I3"/>
    <mergeCell ref="H4:I4"/>
    <mergeCell ref="H5:I5"/>
    <mergeCell ref="B7:C7"/>
    <mergeCell ref="B9:C9"/>
    <mergeCell ref="B8:C8"/>
    <mergeCell ref="D17:E17"/>
    <mergeCell ref="D18:E18"/>
    <mergeCell ref="D9:E9"/>
    <mergeCell ref="B6:C6"/>
    <mergeCell ref="D6:E6"/>
    <mergeCell ref="F6:G6"/>
    <mergeCell ref="A1:A6"/>
    <mergeCell ref="B1:C2"/>
    <mergeCell ref="D1:E1"/>
    <mergeCell ref="F1:G1"/>
    <mergeCell ref="D2:E2"/>
    <mergeCell ref="F2:G2"/>
    <mergeCell ref="B3:C3"/>
    <mergeCell ref="D3:E3"/>
    <mergeCell ref="F3:G3"/>
    <mergeCell ref="B4:C4"/>
    <mergeCell ref="D4:E4"/>
    <mergeCell ref="F4:G4"/>
    <mergeCell ref="B5:C5"/>
    <mergeCell ref="D5:E5"/>
    <mergeCell ref="F5:G5"/>
    <mergeCell ref="D7:E7"/>
    <mergeCell ref="F7:G7"/>
    <mergeCell ref="D8:E8"/>
    <mergeCell ref="F8:G8"/>
    <mergeCell ref="F9:G9"/>
    <mergeCell ref="B10:C10"/>
    <mergeCell ref="B11:C11"/>
    <mergeCell ref="D19:E19"/>
    <mergeCell ref="F17:G17"/>
    <mergeCell ref="F18:G18"/>
    <mergeCell ref="F19:G19"/>
    <mergeCell ref="D10:E10"/>
    <mergeCell ref="F10:G10"/>
    <mergeCell ref="D11:E11"/>
    <mergeCell ref="F11:G11"/>
    <mergeCell ref="D21:E21"/>
    <mergeCell ref="D22:E22"/>
    <mergeCell ref="F21:G21"/>
    <mergeCell ref="F22:G22"/>
    <mergeCell ref="A16:A20"/>
    <mergeCell ref="D20:E20"/>
    <mergeCell ref="F20:G20"/>
  </mergeCells>
  <conditionalFormatting sqref="D8:G11">
    <cfRule type="containsText" dxfId="74" priority="4" stopIfTrue="1" operator="containsText" text="V">
      <formula>NOT(ISERROR(SEARCH("V",D8)))</formula>
    </cfRule>
    <cfRule type="containsText" dxfId="73" priority="5" stopIfTrue="1" operator="containsText" text="X">
      <formula>NOT(ISERROR(SEARCH("X",D8)))</formula>
    </cfRule>
    <cfRule type="notContainsBlanks" dxfId="72" priority="10" stopIfTrue="1">
      <formula>LEN(TRIM(D8))&gt;0</formula>
    </cfRule>
  </conditionalFormatting>
  <conditionalFormatting sqref="H8:I11">
    <cfRule type="containsText" dxfId="71" priority="1" stopIfTrue="1" operator="containsText" text="V">
      <formula>NOT(ISERROR(SEARCH("V",H8)))</formula>
    </cfRule>
    <cfRule type="containsText" dxfId="70" priority="2" stopIfTrue="1" operator="containsText" text="X">
      <formula>NOT(ISERROR(SEARCH("X",H8)))</formula>
    </cfRule>
    <cfRule type="notContainsBlanks" dxfId="69" priority="3" stopIfTrue="1">
      <formula>LEN(TRIM(H8))&gt;0</formula>
    </cfRule>
  </conditionalFormatting>
  <dataValidations count="2">
    <dataValidation type="decimal" allowBlank="1" showInputMessage="1" showErrorMessage="1" sqref="D15 F15 H15" xr:uid="{00000000-0002-0000-0000-000000000000}">
      <formula1>0</formula1>
      <formula2>5</formula2>
    </dataValidation>
    <dataValidation type="list" allowBlank="1" showInputMessage="1" showErrorMessage="1" sqref="D13 F13 H13" xr:uid="{00000000-0002-0000-0000-000001000000}">
      <formula1>"דוקטורט,לא"</formula1>
    </dataValidation>
  </dataValidations>
  <pageMargins left="0.7" right="0.7" top="0.75" bottom="0.75" header="0.3" footer="0.3"/>
  <pageSetup paperSize="9" orientation="portrait" r:id="rId1"/>
  <ignoredErrors>
    <ignoredError sqref="E16:G16"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rightToLeft="1" workbookViewId="0"/>
  </sheetViews>
  <sheetFormatPr defaultRowHeight="14.2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3"/>
  <sheetViews>
    <sheetView rightToLeft="1" zoomScale="70" zoomScaleNormal="70" workbookViewId="0">
      <selection activeCell="B16" sqref="B16"/>
    </sheetView>
  </sheetViews>
  <sheetFormatPr defaultRowHeight="14.25" x14ac:dyDescent="0.2"/>
  <cols>
    <col min="2" max="2" width="60.625" customWidth="1"/>
    <col min="3" max="3" width="14.625" customWidth="1"/>
  </cols>
  <sheetData>
    <row r="1" spans="1:9" ht="15" customHeight="1"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customHeight="1"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 customHeight="1" thickBot="1" x14ac:dyDescent="0.25">
      <c r="A6" s="101"/>
      <c r="B6" s="77" t="s">
        <v>3</v>
      </c>
      <c r="C6" s="78"/>
      <c r="D6" s="79"/>
      <c r="E6" s="80"/>
      <c r="F6" s="79"/>
      <c r="G6" s="80"/>
      <c r="H6" s="79"/>
      <c r="I6" s="80"/>
    </row>
    <row r="7" spans="1:9" ht="16.5" x14ac:dyDescent="0.2">
      <c r="A7" s="30" t="s">
        <v>4</v>
      </c>
      <c r="B7" s="95" t="s">
        <v>35</v>
      </c>
      <c r="C7" s="96"/>
      <c r="D7" s="73"/>
      <c r="E7" s="74"/>
      <c r="F7" s="73"/>
      <c r="G7" s="74"/>
      <c r="H7" s="73"/>
      <c r="I7" s="74"/>
    </row>
    <row r="8" spans="1:9" ht="15.75" x14ac:dyDescent="0.2">
      <c r="A8" s="28" t="s">
        <v>19</v>
      </c>
      <c r="B8" s="61" t="s">
        <v>36</v>
      </c>
      <c r="C8" s="62"/>
      <c r="D8" s="75"/>
      <c r="E8" s="76"/>
      <c r="F8" s="75"/>
      <c r="G8" s="76"/>
      <c r="H8" s="75"/>
      <c r="I8" s="76"/>
    </row>
    <row r="9" spans="1:9" ht="16.5" x14ac:dyDescent="0.2">
      <c r="A9" s="10" t="s">
        <v>49</v>
      </c>
      <c r="B9" s="97" t="s">
        <v>45</v>
      </c>
      <c r="C9" s="98"/>
      <c r="D9" s="59"/>
      <c r="E9" s="60"/>
      <c r="F9" s="59"/>
      <c r="G9" s="60"/>
      <c r="H9" s="59"/>
      <c r="I9" s="60"/>
    </row>
    <row r="10" spans="1:9" ht="15.75" x14ac:dyDescent="0.2">
      <c r="A10" s="10" t="s">
        <v>50</v>
      </c>
      <c r="B10" s="61" t="s">
        <v>136</v>
      </c>
      <c r="C10" s="62"/>
      <c r="D10" s="67"/>
      <c r="E10" s="68"/>
      <c r="F10" s="67"/>
      <c r="G10" s="68"/>
      <c r="H10" s="67"/>
      <c r="I10" s="68"/>
    </row>
    <row r="11" spans="1:9" ht="80.25" customHeight="1" thickBot="1" x14ac:dyDescent="0.25">
      <c r="A11" s="29" t="s">
        <v>51</v>
      </c>
      <c r="B11" s="63" t="s">
        <v>147</v>
      </c>
      <c r="C11" s="64"/>
      <c r="D11" s="69"/>
      <c r="E11" s="70"/>
      <c r="F11" s="69"/>
      <c r="G11" s="70"/>
      <c r="H11" s="69"/>
      <c r="I11" s="70"/>
    </row>
    <row r="12" spans="1:9" ht="37.5" customHeight="1" x14ac:dyDescent="0.2">
      <c r="A12" s="5"/>
      <c r="B12" s="24" t="s">
        <v>46</v>
      </c>
      <c r="C12" s="25" t="s">
        <v>11</v>
      </c>
      <c r="D12" s="26" t="s">
        <v>12</v>
      </c>
      <c r="E12" s="27" t="s">
        <v>13</v>
      </c>
      <c r="F12" s="26" t="s">
        <v>12</v>
      </c>
      <c r="G12" s="27" t="s">
        <v>13</v>
      </c>
      <c r="H12" s="26" t="s">
        <v>12</v>
      </c>
      <c r="I12" s="27" t="s">
        <v>13</v>
      </c>
    </row>
    <row r="13" spans="1:9" ht="31.5" x14ac:dyDescent="0.2">
      <c r="A13" s="9" t="s">
        <v>15</v>
      </c>
      <c r="B13" s="1" t="s">
        <v>154</v>
      </c>
      <c r="C13" s="4">
        <v>0.05</v>
      </c>
      <c r="D13" s="8"/>
      <c r="E13" s="21">
        <f>IF(D13="דוקטורט",5,0)</f>
        <v>0</v>
      </c>
      <c r="F13" s="8"/>
      <c r="G13" s="21">
        <f>IF(F13="דוקטורט",5,0)</f>
        <v>0</v>
      </c>
      <c r="H13" s="8"/>
      <c r="I13" s="21">
        <f>IF(H13="דוקטורט",5,0)</f>
        <v>0</v>
      </c>
    </row>
    <row r="14" spans="1:9" ht="78.75" x14ac:dyDescent="0.2">
      <c r="A14" s="9" t="s">
        <v>16</v>
      </c>
      <c r="B14" s="3" t="s">
        <v>152</v>
      </c>
      <c r="C14" s="4">
        <v>0.1</v>
      </c>
      <c r="D14" s="8"/>
      <c r="E14" s="21">
        <f>MIN(10,MAX(0,D14*2-10))</f>
        <v>0</v>
      </c>
      <c r="F14" s="8"/>
      <c r="G14" s="21">
        <f>MIN(10,MAX(0,F14*2-10))</f>
        <v>0</v>
      </c>
      <c r="H14" s="8"/>
      <c r="I14" s="21">
        <f>MIN(10,MAX(0,H14*2-10))</f>
        <v>0</v>
      </c>
    </row>
    <row r="15" spans="1:9" ht="47.25" x14ac:dyDescent="0.2">
      <c r="A15" s="9" t="s">
        <v>17</v>
      </c>
      <c r="B15" s="3" t="s">
        <v>151</v>
      </c>
      <c r="C15" s="4">
        <v>0.1</v>
      </c>
      <c r="D15" s="8"/>
      <c r="E15" s="21">
        <f>MIN(10,MAX(0,D15*5))</f>
        <v>0</v>
      </c>
      <c r="F15" s="8"/>
      <c r="G15" s="21">
        <f>MIN(10,MAX(0,F15*5))</f>
        <v>0</v>
      </c>
      <c r="H15" s="8"/>
      <c r="I15" s="21">
        <f>MIN(10,MAX(0,H15*5))</f>
        <v>0</v>
      </c>
    </row>
    <row r="16" spans="1:9" ht="252" x14ac:dyDescent="0.2">
      <c r="A16" s="49" t="s">
        <v>18</v>
      </c>
      <c r="B16" s="40" t="s">
        <v>171</v>
      </c>
      <c r="C16" s="4">
        <v>0.15</v>
      </c>
      <c r="D16" s="8"/>
      <c r="E16" s="21"/>
      <c r="F16" s="8"/>
      <c r="G16" s="21"/>
      <c r="H16" s="8"/>
      <c r="I16" s="21"/>
    </row>
    <row r="17" spans="1:9" ht="47.25" x14ac:dyDescent="0.2">
      <c r="A17" s="55" t="s">
        <v>150</v>
      </c>
      <c r="B17" s="2" t="s">
        <v>40</v>
      </c>
      <c r="C17" s="4">
        <v>0.25</v>
      </c>
      <c r="D17" s="8">
        <f>SUMPRODUCT($C$18:$C$21,D18:D21)</f>
        <v>0</v>
      </c>
      <c r="E17" s="21">
        <f>D17*$C$17</f>
        <v>0</v>
      </c>
      <c r="F17" s="8">
        <f>SUMPRODUCT($C$18:$C$21,F18:F21)</f>
        <v>0</v>
      </c>
      <c r="G17" s="21">
        <f>F17*$C$17</f>
        <v>0</v>
      </c>
      <c r="H17" s="8">
        <f>SUMPRODUCT($C$18:$C$21,H18:H21)</f>
        <v>0</v>
      </c>
      <c r="I17" s="21">
        <f>H17*$C$17</f>
        <v>0</v>
      </c>
    </row>
    <row r="18" spans="1:9" x14ac:dyDescent="0.2">
      <c r="A18" s="56"/>
      <c r="B18" s="7" t="s">
        <v>32</v>
      </c>
      <c r="C18" s="6">
        <v>0.25</v>
      </c>
      <c r="D18" s="65"/>
      <c r="E18" s="66"/>
      <c r="F18" s="65"/>
      <c r="G18" s="66"/>
      <c r="H18" s="65"/>
      <c r="I18" s="66"/>
    </row>
    <row r="19" spans="1:9" x14ac:dyDescent="0.2">
      <c r="A19" s="56"/>
      <c r="B19" s="7" t="s">
        <v>33</v>
      </c>
      <c r="C19" s="6">
        <v>0.25</v>
      </c>
      <c r="D19" s="65"/>
      <c r="E19" s="66"/>
      <c r="F19" s="65"/>
      <c r="G19" s="66"/>
      <c r="H19" s="65"/>
      <c r="I19" s="66"/>
    </row>
    <row r="20" spans="1:9" x14ac:dyDescent="0.2">
      <c r="A20" s="56"/>
      <c r="B20" s="7" t="s">
        <v>55</v>
      </c>
      <c r="C20" s="6">
        <v>0.25</v>
      </c>
      <c r="D20" s="65"/>
      <c r="E20" s="66"/>
      <c r="F20" s="65"/>
      <c r="G20" s="66"/>
      <c r="H20" s="65"/>
      <c r="I20" s="66"/>
    </row>
    <row r="21" spans="1:9" ht="15" thickBot="1" x14ac:dyDescent="0.25">
      <c r="A21" s="99"/>
      <c r="B21" s="7" t="s">
        <v>34</v>
      </c>
      <c r="C21" s="6">
        <v>0.25</v>
      </c>
      <c r="D21" s="57"/>
      <c r="E21" s="58"/>
      <c r="F21" s="57"/>
      <c r="G21" s="58"/>
      <c r="H21" s="57"/>
      <c r="I21" s="58"/>
    </row>
    <row r="22" spans="1:9" ht="30" customHeight="1" x14ac:dyDescent="0.2">
      <c r="A22" s="13"/>
      <c r="B22" s="15" t="s">
        <v>14</v>
      </c>
      <c r="C22" s="17">
        <f>C13+C14+C15+C16+C17</f>
        <v>0.65</v>
      </c>
      <c r="D22" s="51">
        <f>E13+E14+E15+E16+E17</f>
        <v>0</v>
      </c>
      <c r="E22" s="52"/>
      <c r="F22" s="51">
        <f t="shared" ref="F22" si="0">G13+G14+G15+G16+G17</f>
        <v>0</v>
      </c>
      <c r="G22" s="52"/>
      <c r="H22" s="51">
        <f t="shared" ref="H22" si="1">I13+I14+I15+I16+I17</f>
        <v>0</v>
      </c>
      <c r="I22" s="52"/>
    </row>
    <row r="23" spans="1:9" ht="34.5" customHeight="1" thickBot="1" x14ac:dyDescent="0.25">
      <c r="A23" s="14"/>
      <c r="B23" s="16" t="s">
        <v>41</v>
      </c>
      <c r="C23" s="18">
        <v>45</v>
      </c>
      <c r="D23" s="53" t="str">
        <f>IF(D22&gt;=$C$23,"V","X")</f>
        <v>X</v>
      </c>
      <c r="E23" s="54"/>
      <c r="F23" s="53" t="str">
        <f t="shared" ref="F23" si="2">IF(F22&gt;=$C$23,"V","X")</f>
        <v>X</v>
      </c>
      <c r="G23" s="54"/>
      <c r="H23" s="53" t="str">
        <f t="shared" ref="H23" si="3">IF(H22&gt;=$C$23,"V","X")</f>
        <v>X</v>
      </c>
      <c r="I23" s="54"/>
    </row>
  </sheetData>
  <mergeCells count="63">
    <mergeCell ref="D23:E23"/>
    <mergeCell ref="F23:G23"/>
    <mergeCell ref="D22:E22"/>
    <mergeCell ref="D20:E20"/>
    <mergeCell ref="F20:G20"/>
    <mergeCell ref="F22:G22"/>
    <mergeCell ref="D21:E21"/>
    <mergeCell ref="F21:G21"/>
    <mergeCell ref="D18:E18"/>
    <mergeCell ref="F18:G18"/>
    <mergeCell ref="H18:I18"/>
    <mergeCell ref="D19:E19"/>
    <mergeCell ref="F19:G19"/>
    <mergeCell ref="H19:I19"/>
    <mergeCell ref="H22:I22"/>
    <mergeCell ref="H7:I7"/>
    <mergeCell ref="H8:I8"/>
    <mergeCell ref="H9:I9"/>
    <mergeCell ref="H23:I23"/>
    <mergeCell ref="H20:I20"/>
    <mergeCell ref="H21:I21"/>
    <mergeCell ref="H1:I1"/>
    <mergeCell ref="H2:I2"/>
    <mergeCell ref="H3:I3"/>
    <mergeCell ref="H4:I4"/>
    <mergeCell ref="H5:I5"/>
    <mergeCell ref="H6:I6"/>
    <mergeCell ref="B7:C7"/>
    <mergeCell ref="B9:C9"/>
    <mergeCell ref="B10:C10"/>
    <mergeCell ref="B11:C11"/>
    <mergeCell ref="B8:C8"/>
    <mergeCell ref="D8:E8"/>
    <mergeCell ref="F8:G8"/>
    <mergeCell ref="B6:C6"/>
    <mergeCell ref="D6:E6"/>
    <mergeCell ref="F6:G6"/>
    <mergeCell ref="F10:G10"/>
    <mergeCell ref="D11:E11"/>
    <mergeCell ref="F11:G11"/>
    <mergeCell ref="H10:I10"/>
    <mergeCell ref="H11:I11"/>
    <mergeCell ref="F4:G4"/>
    <mergeCell ref="B5:C5"/>
    <mergeCell ref="F3:G3"/>
    <mergeCell ref="D5:E5"/>
    <mergeCell ref="F5:G5"/>
    <mergeCell ref="A17:A21"/>
    <mergeCell ref="D7:E7"/>
    <mergeCell ref="F7:G7"/>
    <mergeCell ref="A1:A6"/>
    <mergeCell ref="B1:C2"/>
    <mergeCell ref="D1:E1"/>
    <mergeCell ref="F1:G1"/>
    <mergeCell ref="D2:E2"/>
    <mergeCell ref="F2:G2"/>
    <mergeCell ref="B3:C3"/>
    <mergeCell ref="D3:E3"/>
    <mergeCell ref="B4:C4"/>
    <mergeCell ref="D4:E4"/>
    <mergeCell ref="D9:E9"/>
    <mergeCell ref="F9:G9"/>
    <mergeCell ref="D10:E10"/>
  </mergeCells>
  <conditionalFormatting sqref="D8:G11">
    <cfRule type="containsText" dxfId="68" priority="9" stopIfTrue="1" operator="containsText" text="V">
      <formula>NOT(ISERROR(SEARCH("V",D8)))</formula>
    </cfRule>
    <cfRule type="containsText" dxfId="67" priority="10" stopIfTrue="1" operator="containsText" text="X">
      <formula>NOT(ISERROR(SEARCH("X",D8)))</formula>
    </cfRule>
    <cfRule type="notContainsBlanks" dxfId="66" priority="14" stopIfTrue="1">
      <formula>LEN(TRIM(D8))&gt;0</formula>
    </cfRule>
  </conditionalFormatting>
  <conditionalFormatting sqref="H8:I11">
    <cfRule type="containsText" dxfId="65" priority="1" stopIfTrue="1" operator="containsText" text="V">
      <formula>NOT(ISERROR(SEARCH("V",H8)))</formula>
    </cfRule>
    <cfRule type="containsText" dxfId="64" priority="2" stopIfTrue="1" operator="containsText" text="X">
      <formula>NOT(ISERROR(SEARCH("X",H8)))</formula>
    </cfRule>
    <cfRule type="notContainsBlanks" dxfId="63" priority="4" stopIfTrue="1">
      <formula>LEN(TRIM(H8))&gt;0</formula>
    </cfRule>
  </conditionalFormatting>
  <conditionalFormatting sqref="D8:G11">
    <cfRule type="containsText" dxfId="62" priority="12" stopIfTrue="1" operator="containsText" text="V">
      <formula>NOT(ISERROR(SEARCH("V",#REF!)))</formula>
    </cfRule>
    <cfRule type="containsText" dxfId="61" priority="12" stopIfTrue="1" operator="containsText" text="X">
      <formula>NOT(ISERROR(SEARCH("X",#REF!)))</formula>
    </cfRule>
  </conditionalFormatting>
  <conditionalFormatting sqref="H8:I11">
    <cfRule type="containsText" dxfId="60" priority="3" stopIfTrue="1" operator="containsText" text="V">
      <formula>NOT(ISERROR(SEARCH("V",#REF!)))</formula>
    </cfRule>
  </conditionalFormatting>
  <dataValidations count="2">
    <dataValidation type="decimal" allowBlank="1" showInputMessage="1" showErrorMessage="1" sqref="F15:F16 H15:H16 D15:D16" xr:uid="{00000000-0002-0000-0100-000000000000}">
      <formula1>0</formula1>
      <formula2>5</formula2>
    </dataValidation>
    <dataValidation type="list" allowBlank="1" showInputMessage="1" showErrorMessage="1" sqref="D13 F13 H13" xr:uid="{00000000-0002-0000-0100-000001000000}">
      <formula1>"דוקטורט,לא"</formula1>
    </dataValidation>
  </dataValidations>
  <pageMargins left="0.7" right="0.7" top="0.75" bottom="0.75" header="0.3" footer="0.3"/>
  <pageSetup paperSize="9" orientation="portrait" r:id="rId1"/>
  <ignoredErrors>
    <ignoredError sqref="E17 G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3"/>
  <sheetViews>
    <sheetView rightToLeft="1" zoomScale="70" zoomScaleNormal="70" workbookViewId="0">
      <selection sqref="A1:A6"/>
    </sheetView>
  </sheetViews>
  <sheetFormatPr defaultRowHeight="14.25" x14ac:dyDescent="0.2"/>
  <cols>
    <col min="2" max="2" width="60.75" customWidth="1"/>
    <col min="3" max="3" width="17" customWidth="1"/>
    <col min="5" max="5" width="9.625"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0" t="s">
        <v>4</v>
      </c>
      <c r="B7" s="95" t="s">
        <v>35</v>
      </c>
      <c r="C7" s="96"/>
      <c r="D7" s="73"/>
      <c r="E7" s="74"/>
      <c r="F7" s="73"/>
      <c r="G7" s="74"/>
      <c r="H7" s="73"/>
      <c r="I7" s="74"/>
    </row>
    <row r="8" spans="1:9" ht="15.75" x14ac:dyDescent="0.2">
      <c r="A8" s="28" t="s">
        <v>19</v>
      </c>
      <c r="B8" s="61" t="s">
        <v>36</v>
      </c>
      <c r="C8" s="62"/>
      <c r="D8" s="75"/>
      <c r="E8" s="76"/>
      <c r="F8" s="75"/>
      <c r="G8" s="76"/>
      <c r="H8" s="75"/>
      <c r="I8" s="76"/>
    </row>
    <row r="9" spans="1:9" ht="16.5" x14ac:dyDescent="0.2">
      <c r="A9" s="45" t="s">
        <v>52</v>
      </c>
      <c r="B9" s="97" t="s">
        <v>6</v>
      </c>
      <c r="C9" s="98"/>
      <c r="D9" s="59"/>
      <c r="E9" s="60"/>
      <c r="F9" s="59"/>
      <c r="G9" s="60"/>
      <c r="H9" s="59"/>
      <c r="I9" s="60"/>
    </row>
    <row r="10" spans="1:9" ht="15.75" x14ac:dyDescent="0.2">
      <c r="A10" s="45" t="s">
        <v>53</v>
      </c>
      <c r="B10" s="61" t="s">
        <v>170</v>
      </c>
      <c r="C10" s="62"/>
      <c r="D10" s="67"/>
      <c r="E10" s="68"/>
      <c r="F10" s="67"/>
      <c r="G10" s="68"/>
      <c r="H10" s="67"/>
      <c r="I10" s="68"/>
    </row>
    <row r="11" spans="1:9" ht="96" customHeight="1" thickBot="1" x14ac:dyDescent="0.25">
      <c r="A11" s="46" t="s">
        <v>54</v>
      </c>
      <c r="B11" s="63" t="s">
        <v>173</v>
      </c>
      <c r="C11" s="64"/>
      <c r="D11" s="69"/>
      <c r="E11" s="70"/>
      <c r="F11" s="69"/>
      <c r="G11" s="70"/>
      <c r="H11" s="69"/>
      <c r="I11" s="70"/>
    </row>
    <row r="12" spans="1:9" ht="39" customHeight="1" x14ac:dyDescent="0.2">
      <c r="A12" s="5"/>
      <c r="B12" s="24" t="s">
        <v>46</v>
      </c>
      <c r="C12" s="25" t="s">
        <v>11</v>
      </c>
      <c r="D12" s="26" t="s">
        <v>12</v>
      </c>
      <c r="E12" s="27" t="s">
        <v>13</v>
      </c>
      <c r="F12" s="26" t="s">
        <v>12</v>
      </c>
      <c r="G12" s="27" t="s">
        <v>13</v>
      </c>
      <c r="H12" s="26" t="s">
        <v>12</v>
      </c>
      <c r="I12" s="27" t="s">
        <v>13</v>
      </c>
    </row>
    <row r="13" spans="1:9" ht="78.75" x14ac:dyDescent="0.2">
      <c r="A13" s="9" t="s">
        <v>62</v>
      </c>
      <c r="B13" s="3" t="s">
        <v>152</v>
      </c>
      <c r="C13" s="4">
        <v>0.1</v>
      </c>
      <c r="D13" s="8"/>
      <c r="E13" s="21">
        <f>MIN(10,MAX(0,D13*2-10))</f>
        <v>0</v>
      </c>
      <c r="F13" s="8"/>
      <c r="G13" s="21">
        <f>MIN(10,MAX(0,F13*2-10))</f>
        <v>0</v>
      </c>
      <c r="H13" s="8"/>
      <c r="I13" s="21">
        <f>MIN(10,MAX(0,H13*2-10))</f>
        <v>0</v>
      </c>
    </row>
    <row r="14" spans="1:9" ht="47.25" x14ac:dyDescent="0.2">
      <c r="A14" s="10" t="s">
        <v>63</v>
      </c>
      <c r="B14" s="3" t="s">
        <v>153</v>
      </c>
      <c r="C14" s="4">
        <v>0.05</v>
      </c>
      <c r="D14" s="8"/>
      <c r="E14" s="21">
        <f>MIN(5,MAX(0,D14*1))</f>
        <v>0</v>
      </c>
      <c r="F14" s="8"/>
      <c r="G14" s="21">
        <f>MIN(5,MAX(0,F14*1))</f>
        <v>0</v>
      </c>
      <c r="H14" s="8"/>
      <c r="I14" s="21">
        <f>MIN(5,MAX(0,H14*1))</f>
        <v>0</v>
      </c>
    </row>
    <row r="15" spans="1:9" ht="47.25" x14ac:dyDescent="0.2">
      <c r="A15" s="10" t="s">
        <v>64</v>
      </c>
      <c r="B15" s="22" t="s">
        <v>56</v>
      </c>
      <c r="C15" s="4">
        <v>0.1</v>
      </c>
      <c r="D15" s="8"/>
      <c r="E15" s="21">
        <f>MIN(10,MAX(0,D15*2))</f>
        <v>0</v>
      </c>
      <c r="F15" s="8"/>
      <c r="G15" s="21">
        <f>MIN(10,MAX(0,F15*2))</f>
        <v>0</v>
      </c>
      <c r="H15" s="8"/>
      <c r="I15" s="21">
        <f>MIN(10,MAX(0,H15*2))</f>
        <v>0</v>
      </c>
    </row>
    <row r="16" spans="1:9" ht="252" x14ac:dyDescent="0.2">
      <c r="A16" s="49" t="s">
        <v>65</v>
      </c>
      <c r="B16" s="40" t="s">
        <v>171</v>
      </c>
      <c r="C16" s="4">
        <v>0.15</v>
      </c>
      <c r="D16" s="8"/>
      <c r="E16" s="21"/>
      <c r="F16" s="8"/>
      <c r="G16" s="21"/>
      <c r="H16" s="8"/>
      <c r="I16" s="21"/>
    </row>
    <row r="17" spans="1:9" ht="47.25" x14ac:dyDescent="0.2">
      <c r="A17" s="55" t="s">
        <v>155</v>
      </c>
      <c r="B17" s="3" t="s">
        <v>40</v>
      </c>
      <c r="C17" s="4">
        <v>0.25</v>
      </c>
      <c r="D17" s="8">
        <f>SUMPRODUCT($C$18:$C$21,D18:D21)</f>
        <v>0</v>
      </c>
      <c r="E17" s="21">
        <f>D17*$C$15</f>
        <v>0</v>
      </c>
      <c r="F17" s="8">
        <f>SUMPRODUCT($C$18:$C$21,F18:F21)</f>
        <v>0</v>
      </c>
      <c r="G17" s="21">
        <f>F17*$C$15</f>
        <v>0</v>
      </c>
      <c r="H17" s="8">
        <f>SUMPRODUCT($C$18:$C$21,H18:H21)</f>
        <v>0</v>
      </c>
      <c r="I17" s="21">
        <f>H17*$C$15</f>
        <v>0</v>
      </c>
    </row>
    <row r="18" spans="1:9" x14ac:dyDescent="0.2">
      <c r="A18" s="56"/>
      <c r="B18" s="7" t="s">
        <v>105</v>
      </c>
      <c r="C18" s="6">
        <v>0.25</v>
      </c>
      <c r="D18" s="65"/>
      <c r="E18" s="66"/>
      <c r="F18" s="65"/>
      <c r="G18" s="66"/>
      <c r="H18" s="65"/>
      <c r="I18" s="66"/>
    </row>
    <row r="19" spans="1:9" x14ac:dyDescent="0.2">
      <c r="A19" s="56"/>
      <c r="B19" s="7" t="s">
        <v>106</v>
      </c>
      <c r="C19" s="6">
        <v>0.25</v>
      </c>
      <c r="D19" s="65"/>
      <c r="E19" s="66"/>
      <c r="F19" s="65"/>
      <c r="G19" s="66"/>
      <c r="H19" s="65"/>
      <c r="I19" s="66"/>
    </row>
    <row r="20" spans="1:9" x14ac:dyDescent="0.2">
      <c r="A20" s="56"/>
      <c r="B20" s="7" t="s">
        <v>107</v>
      </c>
      <c r="C20" s="6">
        <v>0.25</v>
      </c>
      <c r="D20" s="65"/>
      <c r="E20" s="66"/>
      <c r="F20" s="65"/>
      <c r="G20" s="66"/>
      <c r="H20" s="65"/>
      <c r="I20" s="66"/>
    </row>
    <row r="21" spans="1:9" ht="15" thickBot="1" x14ac:dyDescent="0.25">
      <c r="A21" s="99"/>
      <c r="B21" s="7" t="s">
        <v>108</v>
      </c>
      <c r="C21" s="6">
        <v>0.25</v>
      </c>
      <c r="D21" s="57"/>
      <c r="E21" s="58"/>
      <c r="F21" s="57"/>
      <c r="G21" s="58"/>
      <c r="H21" s="57"/>
      <c r="I21" s="58"/>
    </row>
    <row r="22" spans="1:9" ht="27" customHeight="1" x14ac:dyDescent="0.2">
      <c r="A22" s="13"/>
      <c r="B22" s="15" t="s">
        <v>14</v>
      </c>
      <c r="C22" s="17">
        <f>C13+C14+C15+C16+C17</f>
        <v>0.65</v>
      </c>
      <c r="D22" s="51">
        <f>E13+E14+E15+E16+E17</f>
        <v>0</v>
      </c>
      <c r="E22" s="52"/>
      <c r="F22" s="51">
        <f t="shared" ref="F22" si="0">G13+G14+G15+G16+G17</f>
        <v>0</v>
      </c>
      <c r="G22" s="52"/>
      <c r="H22" s="51">
        <f t="shared" ref="H22" si="1">I13+I14+I15+I16+I17</f>
        <v>0</v>
      </c>
      <c r="I22" s="52"/>
    </row>
    <row r="23" spans="1:9" ht="40.5" customHeight="1" thickBot="1" x14ac:dyDescent="0.25">
      <c r="A23" s="14"/>
      <c r="B23" s="16" t="s">
        <v>41</v>
      </c>
      <c r="C23" s="18">
        <v>45</v>
      </c>
      <c r="D23" s="53" t="str">
        <f>IF(D22&gt;=$C$23,"V","X")</f>
        <v>X</v>
      </c>
      <c r="E23" s="54"/>
      <c r="F23" s="53" t="str">
        <f t="shared" ref="F23" si="2">IF(F22&gt;=$C$23,"V","X")</f>
        <v>X</v>
      </c>
      <c r="G23" s="54"/>
      <c r="H23" s="53" t="str">
        <f t="shared" ref="H23" si="3">IF(H22&gt;=$C$23,"V","X")</f>
        <v>X</v>
      </c>
      <c r="I23" s="54"/>
    </row>
  </sheetData>
  <mergeCells count="63">
    <mergeCell ref="H20:I20"/>
    <mergeCell ref="D21:E21"/>
    <mergeCell ref="F21:G21"/>
    <mergeCell ref="H21:I21"/>
    <mergeCell ref="H11:I11"/>
    <mergeCell ref="D18:E18"/>
    <mergeCell ref="F18:G18"/>
    <mergeCell ref="H18:I18"/>
    <mergeCell ref="D19:E19"/>
    <mergeCell ref="F19:G19"/>
    <mergeCell ref="H19:I19"/>
    <mergeCell ref="D20:E20"/>
    <mergeCell ref="F20:G20"/>
    <mergeCell ref="D22:E22"/>
    <mergeCell ref="F22:G22"/>
    <mergeCell ref="H22:I22"/>
    <mergeCell ref="D23:E23"/>
    <mergeCell ref="F23:G23"/>
    <mergeCell ref="H23:I23"/>
    <mergeCell ref="H6:I6"/>
    <mergeCell ref="H7:I7"/>
    <mergeCell ref="H8:I8"/>
    <mergeCell ref="H9:I9"/>
    <mergeCell ref="H10:I10"/>
    <mergeCell ref="H1:I1"/>
    <mergeCell ref="H2:I2"/>
    <mergeCell ref="H3:I3"/>
    <mergeCell ref="H4:I4"/>
    <mergeCell ref="H5:I5"/>
    <mergeCell ref="D10:E10"/>
    <mergeCell ref="F10:G10"/>
    <mergeCell ref="D11:E11"/>
    <mergeCell ref="F11:G11"/>
    <mergeCell ref="A17:A21"/>
    <mergeCell ref="B10:C10"/>
    <mergeCell ref="B11:C11"/>
    <mergeCell ref="D9:E9"/>
    <mergeCell ref="F9:G9"/>
    <mergeCell ref="B9:C9"/>
    <mergeCell ref="D5:E5"/>
    <mergeCell ref="F5:G5"/>
    <mergeCell ref="D7:E7"/>
    <mergeCell ref="F7:G7"/>
    <mergeCell ref="D8:E8"/>
    <mergeCell ref="F8:G8"/>
    <mergeCell ref="B6:C6"/>
    <mergeCell ref="D6:E6"/>
    <mergeCell ref="F6:G6"/>
    <mergeCell ref="B8:C8"/>
    <mergeCell ref="B7:C7"/>
    <mergeCell ref="A1:A6"/>
    <mergeCell ref="B1:C2"/>
    <mergeCell ref="D1:E1"/>
    <mergeCell ref="F1:G1"/>
    <mergeCell ref="D2:E2"/>
    <mergeCell ref="F2:G2"/>
    <mergeCell ref="B3:C3"/>
    <mergeCell ref="D3:E3"/>
    <mergeCell ref="F3:G3"/>
    <mergeCell ref="B4:C4"/>
    <mergeCell ref="D4:E4"/>
    <mergeCell ref="F4:G4"/>
    <mergeCell ref="B5:C5"/>
  </mergeCells>
  <conditionalFormatting sqref="D8:G11">
    <cfRule type="containsText" dxfId="59" priority="7" stopIfTrue="1" operator="containsText" text="V">
      <formula>NOT(ISERROR(SEARCH("V",D8)))</formula>
    </cfRule>
    <cfRule type="containsText" dxfId="58" priority="8" operator="containsText" text="X">
      <formula>NOT(ISERROR(SEARCH("X",D8)))</formula>
    </cfRule>
  </conditionalFormatting>
  <conditionalFormatting sqref="H8:I11">
    <cfRule type="containsText" dxfId="57" priority="1" stopIfTrue="1" operator="containsText" text="V">
      <formula>NOT(ISERROR(SEARCH("V",H8)))</formula>
    </cfRule>
    <cfRule type="containsText" dxfId="56" priority="2" operator="containsText" text="X">
      <formula>NOT(ISERROR(SEARCH("X",H8)))</formula>
    </cfRule>
  </conditionalFormatting>
  <dataValidations count="1">
    <dataValidation type="decimal" allowBlank="1" showInputMessage="1" showErrorMessage="1" sqref="F14:F16 H14:H16 D14:D16" xr:uid="{00000000-0002-0000-0200-000000000000}">
      <formula1>0</formula1>
      <formula2>5</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2"/>
  <sheetViews>
    <sheetView rightToLeft="1" zoomScale="70" zoomScaleNormal="70" workbookViewId="0">
      <selection activeCell="B14" sqref="B14"/>
    </sheetView>
  </sheetViews>
  <sheetFormatPr defaultRowHeight="14.25" x14ac:dyDescent="0.2"/>
  <cols>
    <col min="2" max="2" width="60.75" customWidth="1"/>
    <col min="3" max="3" width="17" customWidth="1"/>
    <col min="5" max="5" width="9.625"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0" t="s">
        <v>4</v>
      </c>
      <c r="B7" s="95" t="s">
        <v>35</v>
      </c>
      <c r="C7" s="96"/>
      <c r="D7" s="73"/>
      <c r="E7" s="74"/>
      <c r="F7" s="73"/>
      <c r="G7" s="74"/>
      <c r="H7" s="73"/>
      <c r="I7" s="74"/>
    </row>
    <row r="8" spans="1:9" ht="15.75" x14ac:dyDescent="0.2">
      <c r="A8" s="28" t="s">
        <v>19</v>
      </c>
      <c r="B8" s="61" t="s">
        <v>36</v>
      </c>
      <c r="C8" s="62"/>
      <c r="D8" s="75"/>
      <c r="E8" s="76"/>
      <c r="F8" s="75"/>
      <c r="G8" s="76"/>
      <c r="H8" s="75"/>
      <c r="I8" s="76"/>
    </row>
    <row r="9" spans="1:9" ht="16.5" x14ac:dyDescent="0.2">
      <c r="A9" s="10" t="s">
        <v>79</v>
      </c>
      <c r="B9" s="97" t="s">
        <v>6</v>
      </c>
      <c r="C9" s="98"/>
      <c r="D9" s="59"/>
      <c r="E9" s="60"/>
      <c r="F9" s="59"/>
      <c r="G9" s="60"/>
      <c r="H9" s="59"/>
      <c r="I9" s="60"/>
    </row>
    <row r="10" spans="1:9" ht="15.75" x14ac:dyDescent="0.2">
      <c r="A10" s="10" t="s">
        <v>80</v>
      </c>
      <c r="B10" s="61" t="s">
        <v>137</v>
      </c>
      <c r="C10" s="62"/>
      <c r="D10" s="67"/>
      <c r="E10" s="68"/>
      <c r="F10" s="67"/>
      <c r="G10" s="68"/>
      <c r="H10" s="67"/>
      <c r="I10" s="68"/>
    </row>
    <row r="11" spans="1:9" ht="16.5" thickBot="1" x14ac:dyDescent="0.25">
      <c r="A11" s="29" t="s">
        <v>81</v>
      </c>
      <c r="B11" s="63" t="s">
        <v>138</v>
      </c>
      <c r="C11" s="64"/>
      <c r="D11" s="69"/>
      <c r="E11" s="70"/>
      <c r="F11" s="69"/>
      <c r="G11" s="70"/>
      <c r="H11" s="69"/>
      <c r="I11" s="70"/>
    </row>
    <row r="12" spans="1:9" ht="39" customHeight="1" x14ac:dyDescent="0.2">
      <c r="A12" s="5"/>
      <c r="B12" s="24" t="s">
        <v>46</v>
      </c>
      <c r="C12" s="25" t="s">
        <v>11</v>
      </c>
      <c r="D12" s="26" t="s">
        <v>12</v>
      </c>
      <c r="E12" s="27" t="s">
        <v>13</v>
      </c>
      <c r="F12" s="26" t="s">
        <v>12</v>
      </c>
      <c r="G12" s="27" t="s">
        <v>13</v>
      </c>
      <c r="H12" s="26" t="s">
        <v>12</v>
      </c>
      <c r="I12" s="27" t="s">
        <v>13</v>
      </c>
    </row>
    <row r="13" spans="1:9" ht="47.25" x14ac:dyDescent="0.2">
      <c r="A13" s="10" t="s">
        <v>83</v>
      </c>
      <c r="B13" s="3" t="s">
        <v>82</v>
      </c>
      <c r="C13" s="4">
        <v>0.15</v>
      </c>
      <c r="D13" s="8"/>
      <c r="E13" s="21">
        <f>MIN(15,MAX(0,D13*3-15))</f>
        <v>0</v>
      </c>
      <c r="F13" s="8"/>
      <c r="G13" s="21">
        <f>MIN(15,MAX(0,F13*3-15))</f>
        <v>0</v>
      </c>
      <c r="H13" s="8"/>
      <c r="I13" s="21">
        <f>MIN(15,MAX(0,H13*3-15))</f>
        <v>0</v>
      </c>
    </row>
    <row r="14" spans="1:9" ht="252" x14ac:dyDescent="0.2">
      <c r="A14" s="10" t="s">
        <v>84</v>
      </c>
      <c r="B14" s="40" t="s">
        <v>171</v>
      </c>
      <c r="C14" s="4">
        <v>0.15</v>
      </c>
      <c r="D14" s="8"/>
      <c r="E14" s="21"/>
      <c r="F14" s="8"/>
      <c r="G14" s="21"/>
      <c r="H14" s="8"/>
      <c r="I14" s="21"/>
    </row>
    <row r="15" spans="1:9" ht="47.25" x14ac:dyDescent="0.2">
      <c r="A15" s="10" t="s">
        <v>85</v>
      </c>
      <c r="B15" s="35" t="s">
        <v>103</v>
      </c>
      <c r="C15" s="4">
        <v>0.1</v>
      </c>
      <c r="D15" s="8"/>
      <c r="E15" s="21">
        <f>MIN(10,MAX(0,D15*2))</f>
        <v>0</v>
      </c>
      <c r="F15" s="8"/>
      <c r="G15" s="21">
        <f>MIN(10,MAX(0,F15*2))</f>
        <v>0</v>
      </c>
      <c r="H15" s="8"/>
      <c r="I15" s="21">
        <f>MIN(10,MAX(0,H15*2))</f>
        <v>0</v>
      </c>
    </row>
    <row r="16" spans="1:9" ht="47.25" x14ac:dyDescent="0.2">
      <c r="A16" s="55" t="s">
        <v>86</v>
      </c>
      <c r="B16" s="3" t="s">
        <v>40</v>
      </c>
      <c r="C16" s="4">
        <v>0.25</v>
      </c>
      <c r="D16" s="8">
        <f>SUMPRODUCT($C$17:$C$20,D17:D20)</f>
        <v>0</v>
      </c>
      <c r="E16" s="21">
        <f>D16*$C$15</f>
        <v>0</v>
      </c>
      <c r="F16" s="8">
        <f>SUMPRODUCT($C$17:$C$20,F17:F20)</f>
        <v>0</v>
      </c>
      <c r="G16" s="21">
        <f>F16*$C$15</f>
        <v>0</v>
      </c>
      <c r="H16" s="8">
        <f>SUMPRODUCT($C$17:$C$20,H17:H20)</f>
        <v>0</v>
      </c>
      <c r="I16" s="21">
        <f>H16*$C$15</f>
        <v>0</v>
      </c>
    </row>
    <row r="17" spans="1:9" x14ac:dyDescent="0.2">
      <c r="A17" s="56"/>
      <c r="B17" s="7" t="s">
        <v>109</v>
      </c>
      <c r="C17" s="6">
        <v>0.25</v>
      </c>
      <c r="D17" s="65"/>
      <c r="E17" s="66"/>
      <c r="F17" s="65"/>
      <c r="G17" s="66"/>
      <c r="H17" s="65"/>
      <c r="I17" s="66"/>
    </row>
    <row r="18" spans="1:9" x14ac:dyDescent="0.2">
      <c r="A18" s="56"/>
      <c r="B18" s="7" t="s">
        <v>110</v>
      </c>
      <c r="C18" s="6">
        <v>0.25</v>
      </c>
      <c r="D18" s="65"/>
      <c r="E18" s="66"/>
      <c r="F18" s="65"/>
      <c r="G18" s="66"/>
      <c r="H18" s="65"/>
      <c r="I18" s="66"/>
    </row>
    <row r="19" spans="1:9" x14ac:dyDescent="0.2">
      <c r="A19" s="56"/>
      <c r="B19" s="7" t="s">
        <v>111</v>
      </c>
      <c r="C19" s="6">
        <v>0.25</v>
      </c>
      <c r="D19" s="65"/>
      <c r="E19" s="66"/>
      <c r="F19" s="65"/>
      <c r="G19" s="66"/>
      <c r="H19" s="65"/>
      <c r="I19" s="66"/>
    </row>
    <row r="20" spans="1:9" ht="15" thickBot="1" x14ac:dyDescent="0.25">
      <c r="A20" s="99"/>
      <c r="B20" s="7" t="s">
        <v>112</v>
      </c>
      <c r="C20" s="6">
        <v>0.25</v>
      </c>
      <c r="D20" s="57"/>
      <c r="E20" s="58"/>
      <c r="F20" s="57"/>
      <c r="G20" s="58"/>
      <c r="H20" s="57"/>
      <c r="I20" s="58"/>
    </row>
    <row r="21" spans="1:9" ht="27" customHeight="1" x14ac:dyDescent="0.2">
      <c r="A21" s="13"/>
      <c r="B21" s="15" t="s">
        <v>14</v>
      </c>
      <c r="C21" s="17">
        <f>C13+C14+C15+C16</f>
        <v>0.65</v>
      </c>
      <c r="D21" s="51">
        <f>E13+E14+E15+E16</f>
        <v>0</v>
      </c>
      <c r="E21" s="52"/>
      <c r="F21" s="51">
        <f>G13+G14+G15+G16</f>
        <v>0</v>
      </c>
      <c r="G21" s="52"/>
      <c r="H21" s="51">
        <f>I13+I14+I15+I16</f>
        <v>0</v>
      </c>
      <c r="I21" s="52"/>
    </row>
    <row r="22" spans="1:9" ht="40.5" customHeight="1" thickBot="1" x14ac:dyDescent="0.25">
      <c r="A22" s="14"/>
      <c r="B22" s="16" t="s">
        <v>41</v>
      </c>
      <c r="C22" s="18">
        <v>45</v>
      </c>
      <c r="D22" s="53" t="str">
        <f>IF(D21&gt;=$C$22,"V","X")</f>
        <v>X</v>
      </c>
      <c r="E22" s="54"/>
      <c r="F22" s="53" t="str">
        <f t="shared" ref="F22" si="0">IF(F21&gt;=$C$22,"V","X")</f>
        <v>X</v>
      </c>
      <c r="G22" s="54"/>
      <c r="H22" s="53" t="str">
        <f t="shared" ref="H22" si="1">IF(H21&gt;=$C$22,"V","X")</f>
        <v>X</v>
      </c>
      <c r="I22" s="54"/>
    </row>
  </sheetData>
  <mergeCells count="63">
    <mergeCell ref="A1:A6"/>
    <mergeCell ref="B1:C2"/>
    <mergeCell ref="D1:E1"/>
    <mergeCell ref="F1:G1"/>
    <mergeCell ref="H1:I1"/>
    <mergeCell ref="D2:E2"/>
    <mergeCell ref="F2:G2"/>
    <mergeCell ref="H2:I2"/>
    <mergeCell ref="B3:C3"/>
    <mergeCell ref="D3:E3"/>
    <mergeCell ref="F3:G3"/>
    <mergeCell ref="H3:I3"/>
    <mergeCell ref="B4:C4"/>
    <mergeCell ref="D4:E4"/>
    <mergeCell ref="F4:G4"/>
    <mergeCell ref="H4:I4"/>
    <mergeCell ref="B5:C5"/>
    <mergeCell ref="D5:E5"/>
    <mergeCell ref="F5:G5"/>
    <mergeCell ref="H5:I5"/>
    <mergeCell ref="B6:C6"/>
    <mergeCell ref="D6:E6"/>
    <mergeCell ref="F6:G6"/>
    <mergeCell ref="H6:I6"/>
    <mergeCell ref="B7:C7"/>
    <mergeCell ref="D7:E7"/>
    <mergeCell ref="F7:G7"/>
    <mergeCell ref="H7:I7"/>
    <mergeCell ref="B8:C8"/>
    <mergeCell ref="D8:E8"/>
    <mergeCell ref="F8:G8"/>
    <mergeCell ref="H8:I8"/>
    <mergeCell ref="B9:C9"/>
    <mergeCell ref="D9:E9"/>
    <mergeCell ref="F9:G9"/>
    <mergeCell ref="H9:I9"/>
    <mergeCell ref="B10:C10"/>
    <mergeCell ref="D10:E10"/>
    <mergeCell ref="F10:G10"/>
    <mergeCell ref="H10:I10"/>
    <mergeCell ref="A16:A20"/>
    <mergeCell ref="D17:E17"/>
    <mergeCell ref="F17:G17"/>
    <mergeCell ref="H17:I17"/>
    <mergeCell ref="D18:E18"/>
    <mergeCell ref="D20:E20"/>
    <mergeCell ref="F20:G20"/>
    <mergeCell ref="H20:I20"/>
    <mergeCell ref="D19:E19"/>
    <mergeCell ref="F19:G19"/>
    <mergeCell ref="H19:I19"/>
    <mergeCell ref="B11:C11"/>
    <mergeCell ref="D11:E11"/>
    <mergeCell ref="F11:G11"/>
    <mergeCell ref="H11:I11"/>
    <mergeCell ref="F18:G18"/>
    <mergeCell ref="H18:I18"/>
    <mergeCell ref="D21:E21"/>
    <mergeCell ref="F21:G21"/>
    <mergeCell ref="H21:I21"/>
    <mergeCell ref="D22:E22"/>
    <mergeCell ref="F22:G22"/>
    <mergeCell ref="H22:I22"/>
  </mergeCells>
  <conditionalFormatting sqref="D8:G11">
    <cfRule type="containsText" dxfId="55" priority="3" stopIfTrue="1" operator="containsText" text="V">
      <formula>NOT(ISERROR(SEARCH("V",D8)))</formula>
    </cfRule>
    <cfRule type="containsText" dxfId="54" priority="4" operator="containsText" text="X">
      <formula>NOT(ISERROR(SEARCH("X",D8)))</formula>
    </cfRule>
  </conditionalFormatting>
  <conditionalFormatting sqref="H8:I11">
    <cfRule type="containsText" dxfId="53" priority="1" stopIfTrue="1" operator="containsText" text="V">
      <formula>NOT(ISERROR(SEARCH("V",H8)))</formula>
    </cfRule>
    <cfRule type="containsText" dxfId="52" priority="2" operator="containsText" text="X">
      <formula>NOT(ISERROR(SEARCH("X",H8)))</formula>
    </cfRule>
  </conditionalFormatting>
  <dataValidations count="1">
    <dataValidation type="decimal" allowBlank="1" showInputMessage="1" showErrorMessage="1" sqref="F14:F15 H14:H15 D14:D15" xr:uid="{00000000-0002-0000-0300-000000000000}">
      <formula1>0</formula1>
      <formula2>5</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5"/>
  <sheetViews>
    <sheetView rightToLeft="1" zoomScale="70" zoomScaleNormal="70" workbookViewId="0">
      <selection sqref="A1:A6"/>
    </sheetView>
  </sheetViews>
  <sheetFormatPr defaultRowHeight="14.25" x14ac:dyDescent="0.2"/>
  <cols>
    <col min="2" max="2" width="60.75" customWidth="1"/>
    <col min="3" max="3" width="17"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1" t="s">
        <v>4</v>
      </c>
      <c r="B7" s="95" t="s">
        <v>35</v>
      </c>
      <c r="C7" s="96"/>
      <c r="D7" s="73"/>
      <c r="E7" s="74"/>
      <c r="F7" s="73"/>
      <c r="G7" s="74"/>
      <c r="H7" s="73"/>
      <c r="I7" s="74"/>
    </row>
    <row r="8" spans="1:9" ht="15.75" x14ac:dyDescent="0.2">
      <c r="A8" s="28" t="s">
        <v>19</v>
      </c>
      <c r="B8" s="61" t="s">
        <v>36</v>
      </c>
      <c r="C8" s="62"/>
      <c r="D8" s="75"/>
      <c r="E8" s="76"/>
      <c r="F8" s="75"/>
      <c r="G8" s="76"/>
      <c r="H8" s="75"/>
      <c r="I8" s="76"/>
    </row>
    <row r="9" spans="1:9" ht="16.5" x14ac:dyDescent="0.2">
      <c r="A9" s="45" t="s">
        <v>57</v>
      </c>
      <c r="B9" s="97" t="s">
        <v>45</v>
      </c>
      <c r="C9" s="98"/>
      <c r="D9" s="59"/>
      <c r="E9" s="60"/>
      <c r="F9" s="59"/>
      <c r="G9" s="60"/>
      <c r="H9" s="59"/>
      <c r="I9" s="60"/>
    </row>
    <row r="10" spans="1:9" ht="15.75" x14ac:dyDescent="0.2">
      <c r="A10" s="45" t="s">
        <v>58</v>
      </c>
      <c r="B10" s="61" t="s">
        <v>174</v>
      </c>
      <c r="C10" s="62"/>
      <c r="D10" s="67"/>
      <c r="E10" s="68"/>
      <c r="F10" s="67"/>
      <c r="G10" s="68"/>
      <c r="H10" s="67"/>
      <c r="I10" s="68"/>
    </row>
    <row r="11" spans="1:9" ht="15.75" x14ac:dyDescent="0.2">
      <c r="A11" s="45" t="s">
        <v>59</v>
      </c>
      <c r="B11" s="61" t="s">
        <v>139</v>
      </c>
      <c r="C11" s="62"/>
      <c r="D11" s="67"/>
      <c r="E11" s="68"/>
      <c r="F11" s="67"/>
      <c r="G11" s="68"/>
      <c r="H11" s="67"/>
      <c r="I11" s="68"/>
    </row>
    <row r="12" spans="1:9" ht="34.5" customHeight="1" thickBot="1" x14ac:dyDescent="0.25">
      <c r="A12" s="46" t="s">
        <v>60</v>
      </c>
      <c r="B12" s="63" t="s">
        <v>61</v>
      </c>
      <c r="C12" s="64"/>
      <c r="D12" s="41"/>
      <c r="E12" s="42"/>
      <c r="F12" s="69"/>
      <c r="G12" s="70"/>
      <c r="H12" s="69"/>
      <c r="I12" s="70"/>
    </row>
    <row r="13" spans="1:9" ht="31.5" customHeight="1" x14ac:dyDescent="0.2">
      <c r="A13" s="5"/>
      <c r="B13" s="24" t="s">
        <v>46</v>
      </c>
      <c r="C13" s="25" t="s">
        <v>11</v>
      </c>
      <c r="D13" s="26" t="s">
        <v>12</v>
      </c>
      <c r="E13" s="27" t="s">
        <v>13</v>
      </c>
      <c r="F13" s="26" t="s">
        <v>12</v>
      </c>
      <c r="G13" s="27" t="s">
        <v>13</v>
      </c>
      <c r="H13" s="26" t="s">
        <v>12</v>
      </c>
      <c r="I13" s="27" t="s">
        <v>13</v>
      </c>
    </row>
    <row r="14" spans="1:9" ht="31.5" x14ac:dyDescent="0.2">
      <c r="A14" s="10" t="s">
        <v>19</v>
      </c>
      <c r="B14" s="1" t="s">
        <v>154</v>
      </c>
      <c r="C14" s="4">
        <v>0.05</v>
      </c>
      <c r="D14" s="8"/>
      <c r="E14" s="21">
        <f>IF(D14="דוקטורט",5,0)</f>
        <v>0</v>
      </c>
      <c r="F14" s="8"/>
      <c r="G14" s="21">
        <f>IF(F14="דוקטורט",5,0)</f>
        <v>0</v>
      </c>
      <c r="H14" s="8"/>
      <c r="I14" s="21">
        <f>IF(H14="דוקטורט",5,0)</f>
        <v>0</v>
      </c>
    </row>
    <row r="15" spans="1:9" ht="63" x14ac:dyDescent="0.2">
      <c r="A15" s="10" t="s">
        <v>66</v>
      </c>
      <c r="B15" s="3" t="s">
        <v>157</v>
      </c>
      <c r="C15" s="4">
        <v>0.1</v>
      </c>
      <c r="D15" s="8"/>
      <c r="E15" s="21">
        <f>MIN(10,MAX(0,D15*2-6))</f>
        <v>0</v>
      </c>
      <c r="F15" s="8"/>
      <c r="G15" s="21">
        <f>MIN(10,MAX(0,F15*2-6))</f>
        <v>0</v>
      </c>
      <c r="H15" s="8"/>
      <c r="I15" s="21">
        <f>MIN(10,MAX(0,H15*2-6))</f>
        <v>0</v>
      </c>
    </row>
    <row r="16" spans="1:9" ht="47.25" x14ac:dyDescent="0.2">
      <c r="A16" s="10" t="s">
        <v>67</v>
      </c>
      <c r="B16" s="3" t="s">
        <v>156</v>
      </c>
      <c r="C16" s="4">
        <v>0.1</v>
      </c>
      <c r="D16" s="8"/>
      <c r="E16" s="21">
        <f>MIN(10,MAX(0,D16*2))</f>
        <v>0</v>
      </c>
      <c r="F16" s="8"/>
      <c r="G16" s="21">
        <f>MIN(10,MAX(0,F16*2))</f>
        <v>0</v>
      </c>
      <c r="H16" s="8"/>
      <c r="I16" s="21">
        <f>MIN(10,MAX(0,H16*2))</f>
        <v>0</v>
      </c>
    </row>
    <row r="17" spans="1:9" ht="252" x14ac:dyDescent="0.2">
      <c r="A17" s="49" t="s">
        <v>68</v>
      </c>
      <c r="B17" s="40" t="s">
        <v>171</v>
      </c>
      <c r="C17" s="4">
        <v>0.15</v>
      </c>
      <c r="D17" s="8"/>
      <c r="E17" s="21"/>
      <c r="F17" s="8"/>
      <c r="G17" s="21"/>
      <c r="H17" s="8"/>
      <c r="I17" s="21"/>
    </row>
    <row r="18" spans="1:9" ht="47.25" x14ac:dyDescent="0.2">
      <c r="A18" s="55" t="s">
        <v>158</v>
      </c>
      <c r="B18" s="3" t="s">
        <v>40</v>
      </c>
      <c r="C18" s="4">
        <v>0.25</v>
      </c>
      <c r="D18" s="8">
        <f>SUMPRODUCT($C$19:$C$23,D19:D23)</f>
        <v>0</v>
      </c>
      <c r="E18" s="21">
        <f>D18*$C$14</f>
        <v>0</v>
      </c>
      <c r="F18" s="8">
        <f>SUMPRODUCT($C$19:$C$23,F19:F23)</f>
        <v>0</v>
      </c>
      <c r="G18" s="21">
        <f>F18*$C$14</f>
        <v>0</v>
      </c>
      <c r="H18" s="8">
        <f>SUMPRODUCT($C$19:$C$23,H19:H23)</f>
        <v>0</v>
      </c>
      <c r="I18" s="21">
        <f>H18*$C$14</f>
        <v>0</v>
      </c>
    </row>
    <row r="19" spans="1:9" ht="14.25" customHeight="1" x14ac:dyDescent="0.2">
      <c r="A19" s="56"/>
      <c r="B19" s="7" t="s">
        <v>124</v>
      </c>
      <c r="C19" s="6">
        <v>0.2</v>
      </c>
      <c r="D19" s="65"/>
      <c r="E19" s="66"/>
      <c r="F19" s="65"/>
      <c r="G19" s="66"/>
      <c r="H19" s="65"/>
      <c r="I19" s="66"/>
    </row>
    <row r="20" spans="1:9" ht="14.25" customHeight="1" x14ac:dyDescent="0.2">
      <c r="A20" s="56"/>
      <c r="B20" s="7" t="s">
        <v>123</v>
      </c>
      <c r="C20" s="6">
        <v>0.2</v>
      </c>
      <c r="D20" s="65"/>
      <c r="E20" s="66"/>
      <c r="F20" s="65"/>
      <c r="G20" s="66"/>
      <c r="H20" s="65"/>
      <c r="I20" s="66"/>
    </row>
    <row r="21" spans="1:9" ht="14.25" customHeight="1" x14ac:dyDescent="0.2">
      <c r="A21" s="56"/>
      <c r="B21" s="7" t="s">
        <v>122</v>
      </c>
      <c r="C21" s="6">
        <v>0.2</v>
      </c>
      <c r="D21" s="65"/>
      <c r="E21" s="66"/>
      <c r="F21" s="65"/>
      <c r="G21" s="66"/>
      <c r="H21" s="65"/>
      <c r="I21" s="66"/>
    </row>
    <row r="22" spans="1:9" ht="14.25" customHeight="1" x14ac:dyDescent="0.2">
      <c r="A22" s="56"/>
      <c r="B22" s="7" t="s">
        <v>121</v>
      </c>
      <c r="C22" s="6">
        <v>0.2</v>
      </c>
      <c r="D22" s="65"/>
      <c r="E22" s="66"/>
      <c r="F22" s="65"/>
      <c r="G22" s="66"/>
      <c r="H22" s="65"/>
      <c r="I22" s="66"/>
    </row>
    <row r="23" spans="1:9" ht="26.25" thickBot="1" x14ac:dyDescent="0.25">
      <c r="A23" s="102"/>
      <c r="B23" s="36" t="s">
        <v>125</v>
      </c>
      <c r="C23" s="37">
        <v>0.2</v>
      </c>
      <c r="D23" s="38"/>
      <c r="E23" s="39"/>
      <c r="F23" s="38"/>
      <c r="G23" s="39"/>
      <c r="H23" s="38"/>
      <c r="I23" s="39"/>
    </row>
    <row r="24" spans="1:9" ht="25.5" customHeight="1" x14ac:dyDescent="0.2">
      <c r="A24" s="13"/>
      <c r="B24" s="15" t="s">
        <v>14</v>
      </c>
      <c r="C24" s="17">
        <f>C14+C15+C16+C17+C18</f>
        <v>0.65</v>
      </c>
      <c r="D24" s="51">
        <f>E14+E15+E16+E17+E18</f>
        <v>0</v>
      </c>
      <c r="E24" s="52"/>
      <c r="F24" s="51">
        <f t="shared" ref="F24" si="0">G14+G15+G16+G17+G18</f>
        <v>0</v>
      </c>
      <c r="G24" s="52"/>
      <c r="H24" s="51">
        <f t="shared" ref="H24" si="1">I14+I15+I16+I17+I18</f>
        <v>0</v>
      </c>
      <c r="I24" s="52"/>
    </row>
    <row r="25" spans="1:9" ht="38.25" customHeight="1" thickBot="1" x14ac:dyDescent="0.25">
      <c r="A25" s="14"/>
      <c r="B25" s="16" t="s">
        <v>41</v>
      </c>
      <c r="C25" s="18">
        <v>45</v>
      </c>
      <c r="D25" s="53" t="str">
        <f>IF(D24&gt;=$C$25,"V","X")</f>
        <v>X</v>
      </c>
      <c r="E25" s="54"/>
      <c r="F25" s="53" t="str">
        <f t="shared" ref="F25" si="2">IF(F24&gt;=$C$25,"V","X")</f>
        <v>X</v>
      </c>
      <c r="G25" s="54"/>
      <c r="H25" s="53" t="str">
        <f t="shared" ref="H25" si="3">IF(H24&gt;=$C$25,"V","X")</f>
        <v>X</v>
      </c>
      <c r="I25" s="54"/>
    </row>
  </sheetData>
  <mergeCells count="66">
    <mergeCell ref="B6:C6"/>
    <mergeCell ref="D6:E6"/>
    <mergeCell ref="F6:G6"/>
    <mergeCell ref="A1:A6"/>
    <mergeCell ref="B1:C2"/>
    <mergeCell ref="D1:E1"/>
    <mergeCell ref="F1:G1"/>
    <mergeCell ref="D2:E2"/>
    <mergeCell ref="F2:G2"/>
    <mergeCell ref="B3:C3"/>
    <mergeCell ref="D3:E3"/>
    <mergeCell ref="F3:G3"/>
    <mergeCell ref="B4:C4"/>
    <mergeCell ref="D4:E4"/>
    <mergeCell ref="F4:G4"/>
    <mergeCell ref="B5:C5"/>
    <mergeCell ref="D5:E5"/>
    <mergeCell ref="F5:G5"/>
    <mergeCell ref="D7:E7"/>
    <mergeCell ref="F7:G7"/>
    <mergeCell ref="D8:E8"/>
    <mergeCell ref="F8:G8"/>
    <mergeCell ref="D9:E9"/>
    <mergeCell ref="F9:G9"/>
    <mergeCell ref="D10:E10"/>
    <mergeCell ref="F10:G10"/>
    <mergeCell ref="F12:G12"/>
    <mergeCell ref="D11:E11"/>
    <mergeCell ref="F11:G11"/>
    <mergeCell ref="A18:A23"/>
    <mergeCell ref="B7:C7"/>
    <mergeCell ref="B8:C8"/>
    <mergeCell ref="B9:C9"/>
    <mergeCell ref="B10:C10"/>
    <mergeCell ref="B11:C11"/>
    <mergeCell ref="B12:C12"/>
    <mergeCell ref="H1:I1"/>
    <mergeCell ref="H2:I2"/>
    <mergeCell ref="H3:I3"/>
    <mergeCell ref="H4:I4"/>
    <mergeCell ref="H5:I5"/>
    <mergeCell ref="H6:I6"/>
    <mergeCell ref="H7:I7"/>
    <mergeCell ref="H8:I8"/>
    <mergeCell ref="H9:I9"/>
    <mergeCell ref="H10:I10"/>
    <mergeCell ref="H20:I20"/>
    <mergeCell ref="D21:E21"/>
    <mergeCell ref="F21:G21"/>
    <mergeCell ref="H21:I21"/>
    <mergeCell ref="H11:I11"/>
    <mergeCell ref="H12:I12"/>
    <mergeCell ref="D19:E19"/>
    <mergeCell ref="F19:G19"/>
    <mergeCell ref="H19:I19"/>
    <mergeCell ref="D20:E20"/>
    <mergeCell ref="F20:G20"/>
    <mergeCell ref="H22:I22"/>
    <mergeCell ref="H24:I24"/>
    <mergeCell ref="D25:E25"/>
    <mergeCell ref="F25:G25"/>
    <mergeCell ref="H25:I25"/>
    <mergeCell ref="D22:E22"/>
    <mergeCell ref="F24:G24"/>
    <mergeCell ref="F22:G22"/>
    <mergeCell ref="D24:E24"/>
  </mergeCells>
  <conditionalFormatting sqref="D8:G12">
    <cfRule type="containsText" dxfId="51" priority="7" stopIfTrue="1" operator="containsText" text="V">
      <formula>NOT(ISERROR(SEARCH("V",D8)))</formula>
    </cfRule>
    <cfRule type="containsText" dxfId="50" priority="8" stopIfTrue="1" operator="containsText" text="X">
      <formula>NOT(ISERROR(SEARCH("X",D8)))</formula>
    </cfRule>
  </conditionalFormatting>
  <conditionalFormatting sqref="D14:G16">
    <cfRule type="containsText" dxfId="49" priority="10" stopIfTrue="1" operator="containsText" text="V">
      <formula>NOT(ISERROR(SEARCH("V",#REF!)))</formula>
    </cfRule>
  </conditionalFormatting>
  <conditionalFormatting sqref="H8:I12">
    <cfRule type="containsText" dxfId="48" priority="4" stopIfTrue="1" operator="containsText" text="V">
      <formula>NOT(ISERROR(SEARCH("V",H8)))</formula>
    </cfRule>
    <cfRule type="containsText" dxfId="47" priority="5" stopIfTrue="1" operator="containsText" text="X">
      <formula>NOT(ISERROR(SEARCH("X",H8)))</formula>
    </cfRule>
  </conditionalFormatting>
  <conditionalFormatting sqref="H14:H16">
    <cfRule type="containsText" dxfId="46" priority="6" stopIfTrue="1" operator="containsText" text="V">
      <formula>NOT(ISERROR(SEARCH("V",#REF!)))</formula>
    </cfRule>
  </conditionalFormatting>
  <conditionalFormatting sqref="I16">
    <cfRule type="containsText" dxfId="45" priority="3" stopIfTrue="1" operator="containsText" text="V">
      <formula>NOT(ISERROR(SEARCH("V",#REF!)))</formula>
    </cfRule>
  </conditionalFormatting>
  <conditionalFormatting sqref="I15">
    <cfRule type="containsText" dxfId="44" priority="2" stopIfTrue="1" operator="containsText" text="V">
      <formula>NOT(ISERROR(SEARCH("V",#REF!)))</formula>
    </cfRule>
  </conditionalFormatting>
  <conditionalFormatting sqref="I14">
    <cfRule type="containsText" dxfId="43" priority="1" stopIfTrue="1" operator="containsText" text="V">
      <formula>NOT(ISERROR(SEARCH("V",#REF!)))</formula>
    </cfRule>
  </conditionalFormatting>
  <dataValidations count="2">
    <dataValidation type="decimal" allowBlank="1" showInputMessage="1" showErrorMessage="1" sqref="F16:F17 H16:H17 D16:D17" xr:uid="{00000000-0002-0000-0400-000000000000}">
      <formula1>0</formula1>
      <formula2>5</formula2>
    </dataValidation>
    <dataValidation type="list" allowBlank="1" showInputMessage="1" showErrorMessage="1" sqref="D14 F14 H14" xr:uid="{00000000-0002-0000-0400-000001000000}">
      <formula1>"דוקטורט, לא"</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5"/>
  <sheetViews>
    <sheetView rightToLeft="1" zoomScale="70" zoomScaleNormal="70" workbookViewId="0">
      <selection activeCell="B17" sqref="B17"/>
    </sheetView>
  </sheetViews>
  <sheetFormatPr defaultRowHeight="14.25" x14ac:dyDescent="0.2"/>
  <cols>
    <col min="2" max="2" width="60.625" customWidth="1"/>
    <col min="3" max="3" width="18"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1" t="s">
        <v>4</v>
      </c>
      <c r="B7" s="95" t="s">
        <v>35</v>
      </c>
      <c r="C7" s="96"/>
      <c r="D7" s="106"/>
      <c r="E7" s="74"/>
      <c r="F7" s="73"/>
      <c r="G7" s="74"/>
      <c r="H7" s="73"/>
      <c r="I7" s="74"/>
    </row>
    <row r="8" spans="1:9" ht="15.75" x14ac:dyDescent="0.2">
      <c r="A8" s="28" t="s">
        <v>19</v>
      </c>
      <c r="B8" s="61" t="s">
        <v>36</v>
      </c>
      <c r="C8" s="62"/>
      <c r="D8" s="107"/>
      <c r="E8" s="76"/>
      <c r="F8" s="75"/>
      <c r="G8" s="76"/>
      <c r="H8" s="75"/>
      <c r="I8" s="76"/>
    </row>
    <row r="9" spans="1:9" ht="16.5" x14ac:dyDescent="0.2">
      <c r="A9" s="10" t="s">
        <v>70</v>
      </c>
      <c r="B9" s="97" t="s">
        <v>45</v>
      </c>
      <c r="C9" s="98"/>
      <c r="D9" s="105"/>
      <c r="E9" s="60"/>
      <c r="F9" s="59"/>
      <c r="G9" s="60"/>
      <c r="H9" s="59"/>
      <c r="I9" s="60"/>
    </row>
    <row r="10" spans="1:9" ht="15.75" x14ac:dyDescent="0.2">
      <c r="A10" s="10" t="s">
        <v>71</v>
      </c>
      <c r="B10" s="61" t="s">
        <v>140</v>
      </c>
      <c r="C10" s="62"/>
      <c r="D10" s="103"/>
      <c r="E10" s="68"/>
      <c r="F10" s="67"/>
      <c r="G10" s="68"/>
      <c r="H10" s="67"/>
      <c r="I10" s="68"/>
    </row>
    <row r="11" spans="1:9" ht="15.75" x14ac:dyDescent="0.2">
      <c r="A11" s="10" t="s">
        <v>72</v>
      </c>
      <c r="B11" s="61" t="s">
        <v>141</v>
      </c>
      <c r="C11" s="62"/>
      <c r="D11" s="23"/>
      <c r="E11" s="20"/>
      <c r="F11" s="19"/>
      <c r="G11" s="20"/>
      <c r="H11" s="19"/>
      <c r="I11" s="20"/>
    </row>
    <row r="12" spans="1:9" ht="16.5" thickBot="1" x14ac:dyDescent="0.25">
      <c r="A12" s="29" t="s">
        <v>73</v>
      </c>
      <c r="B12" s="63" t="s">
        <v>75</v>
      </c>
      <c r="C12" s="64"/>
      <c r="D12" s="104"/>
      <c r="E12" s="70"/>
      <c r="F12" s="69"/>
      <c r="G12" s="70"/>
      <c r="H12" s="69"/>
      <c r="I12" s="70"/>
    </row>
    <row r="13" spans="1:9" ht="44.25" customHeight="1" x14ac:dyDescent="0.2">
      <c r="A13" s="5"/>
      <c r="B13" s="24" t="s">
        <v>46</v>
      </c>
      <c r="C13" s="25" t="s">
        <v>11</v>
      </c>
      <c r="D13" s="26" t="s">
        <v>12</v>
      </c>
      <c r="E13" s="27" t="s">
        <v>13</v>
      </c>
      <c r="F13" s="26" t="s">
        <v>12</v>
      </c>
      <c r="G13" s="27" t="s">
        <v>13</v>
      </c>
      <c r="H13" s="26" t="s">
        <v>12</v>
      </c>
      <c r="I13" s="27" t="s">
        <v>13</v>
      </c>
    </row>
    <row r="14" spans="1:9" ht="47.25" x14ac:dyDescent="0.2">
      <c r="A14" s="10" t="s">
        <v>20</v>
      </c>
      <c r="B14" s="1" t="s">
        <v>160</v>
      </c>
      <c r="C14" s="4">
        <v>0.05</v>
      </c>
      <c r="D14" s="8"/>
      <c r="E14" s="21">
        <f>IF(D14="דוקטורט",5,IF(D14="תואר שני",3,0))</f>
        <v>0</v>
      </c>
      <c r="F14" s="8"/>
      <c r="G14" s="21">
        <f>IF(F14="דוקטורט",5,IF(F14="תואר שני",3,0))</f>
        <v>0</v>
      </c>
      <c r="H14" s="8"/>
      <c r="I14" s="21">
        <f>IF(H14="דוקטורט",5,IF(H14="תואר שני",3,0))</f>
        <v>0</v>
      </c>
    </row>
    <row r="15" spans="1:9" ht="47.25" x14ac:dyDescent="0.2">
      <c r="A15" s="10" t="s">
        <v>21</v>
      </c>
      <c r="B15" s="3" t="s">
        <v>161</v>
      </c>
      <c r="C15" s="4">
        <v>0.1</v>
      </c>
      <c r="D15" s="8"/>
      <c r="E15" s="21">
        <f>MIN(10,MAX(0,D15*2))</f>
        <v>0</v>
      </c>
      <c r="F15" s="8"/>
      <c r="G15" s="21">
        <f>MIN(10,MAX(0,F15*2))</f>
        <v>0</v>
      </c>
      <c r="H15" s="8"/>
      <c r="I15" s="21">
        <f>MIN(10,MAX(0,H15*2))</f>
        <v>0</v>
      </c>
    </row>
    <row r="16" spans="1:9" ht="47.25" x14ac:dyDescent="0.2">
      <c r="A16" s="10" t="s">
        <v>22</v>
      </c>
      <c r="B16" s="3" t="s">
        <v>74</v>
      </c>
      <c r="C16" s="4">
        <v>0.1</v>
      </c>
      <c r="D16" s="8"/>
      <c r="E16" s="21">
        <f>MAX(0,D16*2)</f>
        <v>0</v>
      </c>
      <c r="F16" s="8"/>
      <c r="G16" s="21">
        <f>MAX(0,F16*2)</f>
        <v>0</v>
      </c>
      <c r="H16" s="8"/>
      <c r="I16" s="21">
        <f>MAX(0,H16*2)</f>
        <v>0</v>
      </c>
    </row>
    <row r="17" spans="1:9" ht="252" x14ac:dyDescent="0.2">
      <c r="A17" s="49" t="s">
        <v>23</v>
      </c>
      <c r="B17" s="40" t="s">
        <v>171</v>
      </c>
      <c r="C17" s="4">
        <v>0.15</v>
      </c>
      <c r="D17" s="8"/>
      <c r="E17" s="21"/>
      <c r="F17" s="8"/>
      <c r="G17" s="21"/>
      <c r="H17" s="8"/>
      <c r="I17" s="21"/>
    </row>
    <row r="18" spans="1:9" ht="47.25" x14ac:dyDescent="0.2">
      <c r="A18" s="55" t="s">
        <v>159</v>
      </c>
      <c r="B18" s="2" t="s">
        <v>69</v>
      </c>
      <c r="C18" s="4">
        <v>0.25</v>
      </c>
      <c r="D18" s="8">
        <f>SUMPRODUCT($C$19:$C$23,D19:D23)</f>
        <v>0</v>
      </c>
      <c r="E18" s="21">
        <f>D18*$C$15</f>
        <v>0</v>
      </c>
      <c r="F18" s="8">
        <f>SUMPRODUCT($C$19:$C$23,F19:F23)</f>
        <v>0</v>
      </c>
      <c r="G18" s="21">
        <f>F18*$C$15</f>
        <v>0</v>
      </c>
      <c r="H18" s="8">
        <f>SUMPRODUCT($C$19:$C$23,H19:H23)</f>
        <v>0</v>
      </c>
      <c r="I18" s="21">
        <f>H18*$C$15</f>
        <v>0</v>
      </c>
    </row>
    <row r="19" spans="1:9" ht="14.25" customHeight="1" x14ac:dyDescent="0.2">
      <c r="A19" s="56"/>
      <c r="B19" s="7" t="s">
        <v>130</v>
      </c>
      <c r="C19" s="6">
        <v>0.2</v>
      </c>
      <c r="D19" s="65"/>
      <c r="E19" s="66"/>
      <c r="F19" s="65"/>
      <c r="G19" s="66"/>
      <c r="H19" s="65"/>
      <c r="I19" s="66"/>
    </row>
    <row r="20" spans="1:9" ht="14.25" customHeight="1" x14ac:dyDescent="0.2">
      <c r="A20" s="56"/>
      <c r="B20" s="7" t="s">
        <v>129</v>
      </c>
      <c r="C20" s="6">
        <v>0.2</v>
      </c>
      <c r="D20" s="65"/>
      <c r="E20" s="66"/>
      <c r="F20" s="65"/>
      <c r="G20" s="66"/>
      <c r="H20" s="65"/>
      <c r="I20" s="66"/>
    </row>
    <row r="21" spans="1:9" ht="14.25" customHeight="1" x14ac:dyDescent="0.2">
      <c r="A21" s="56"/>
      <c r="B21" s="7" t="s">
        <v>128</v>
      </c>
      <c r="C21" s="6">
        <v>0.2</v>
      </c>
      <c r="D21" s="65"/>
      <c r="E21" s="66"/>
      <c r="F21" s="65"/>
      <c r="G21" s="66"/>
      <c r="H21" s="65"/>
      <c r="I21" s="66"/>
    </row>
    <row r="22" spans="1:9" ht="14.25" customHeight="1" x14ac:dyDescent="0.2">
      <c r="A22" s="56"/>
      <c r="B22" s="7" t="s">
        <v>127</v>
      </c>
      <c r="C22" s="6">
        <v>0.2</v>
      </c>
      <c r="D22" s="65"/>
      <c r="E22" s="66"/>
      <c r="F22" s="65"/>
      <c r="G22" s="66"/>
      <c r="H22" s="65"/>
      <c r="I22" s="66"/>
    </row>
    <row r="23" spans="1:9" ht="16.5" customHeight="1" thickBot="1" x14ac:dyDescent="0.25">
      <c r="A23" s="102"/>
      <c r="B23" s="36" t="s">
        <v>126</v>
      </c>
      <c r="C23" s="37">
        <v>0.2</v>
      </c>
      <c r="D23" s="38"/>
      <c r="E23" s="39"/>
      <c r="F23" s="38"/>
      <c r="G23" s="39"/>
      <c r="H23" s="38"/>
      <c r="I23" s="39"/>
    </row>
    <row r="24" spans="1:9" ht="31.5" customHeight="1" x14ac:dyDescent="0.2">
      <c r="A24" s="13"/>
      <c r="B24" s="15" t="s">
        <v>14</v>
      </c>
      <c r="C24" s="17">
        <f>C14+C15+C16+C17+C18</f>
        <v>0.65</v>
      </c>
      <c r="D24" s="51">
        <f>E14+E15+E16+E17+E18</f>
        <v>0</v>
      </c>
      <c r="E24" s="52"/>
      <c r="F24" s="51">
        <f t="shared" ref="F24" si="0">G14+G15+G16+G17+G18</f>
        <v>0</v>
      </c>
      <c r="G24" s="52"/>
      <c r="H24" s="51">
        <f t="shared" ref="H24" si="1">I14+I15+I16+I17+I18</f>
        <v>0</v>
      </c>
      <c r="I24" s="52"/>
    </row>
    <row r="25" spans="1:9" ht="41.25" customHeight="1" thickBot="1" x14ac:dyDescent="0.25">
      <c r="A25" s="14"/>
      <c r="B25" s="16" t="s">
        <v>41</v>
      </c>
      <c r="C25" s="18">
        <v>45</v>
      </c>
      <c r="D25" s="53" t="str">
        <f>IF(D24&gt;=$C$25,"V","X")</f>
        <v>X</v>
      </c>
      <c r="E25" s="54"/>
      <c r="F25" s="53" t="str">
        <f t="shared" ref="F25" si="2">IF(F24&gt;=$C$25,"V","X")</f>
        <v>X</v>
      </c>
      <c r="G25" s="54"/>
      <c r="H25" s="53" t="str">
        <f t="shared" ref="H25" si="3">IF(H24&gt;=$C$25,"V","X")</f>
        <v>X</v>
      </c>
      <c r="I25" s="54"/>
    </row>
  </sheetData>
  <mergeCells count="64">
    <mergeCell ref="A18:A23"/>
    <mergeCell ref="B4:C4"/>
    <mergeCell ref="D4:E4"/>
    <mergeCell ref="F4:G4"/>
    <mergeCell ref="B5:C5"/>
    <mergeCell ref="D9:E9"/>
    <mergeCell ref="F9:G9"/>
    <mergeCell ref="B12:C12"/>
    <mergeCell ref="D5:E5"/>
    <mergeCell ref="F5:G5"/>
    <mergeCell ref="D7:E7"/>
    <mergeCell ref="F7:G7"/>
    <mergeCell ref="D8:E8"/>
    <mergeCell ref="F8:G8"/>
    <mergeCell ref="B6:C6"/>
    <mergeCell ref="D6:E6"/>
    <mergeCell ref="A1:A6"/>
    <mergeCell ref="B1:C2"/>
    <mergeCell ref="D1:E1"/>
    <mergeCell ref="B7:C7"/>
    <mergeCell ref="F1:G1"/>
    <mergeCell ref="D2:E2"/>
    <mergeCell ref="F2:G2"/>
    <mergeCell ref="B3:C3"/>
    <mergeCell ref="D3:E3"/>
    <mergeCell ref="F3:G3"/>
    <mergeCell ref="B9:C9"/>
    <mergeCell ref="B10:C10"/>
    <mergeCell ref="B11:C11"/>
    <mergeCell ref="H1:I1"/>
    <mergeCell ref="H2:I2"/>
    <mergeCell ref="H3:I3"/>
    <mergeCell ref="H4:I4"/>
    <mergeCell ref="H5:I5"/>
    <mergeCell ref="F6:G6"/>
    <mergeCell ref="H22:I22"/>
    <mergeCell ref="D24:E24"/>
    <mergeCell ref="F24:G24"/>
    <mergeCell ref="H6:I6"/>
    <mergeCell ref="H7:I7"/>
    <mergeCell ref="H8:I8"/>
    <mergeCell ref="H9:I9"/>
    <mergeCell ref="H10:I10"/>
    <mergeCell ref="D10:E10"/>
    <mergeCell ref="F10:G10"/>
    <mergeCell ref="D12:E12"/>
    <mergeCell ref="F12:G12"/>
    <mergeCell ref="H24:I24"/>
    <mergeCell ref="D25:E25"/>
    <mergeCell ref="F25:G25"/>
    <mergeCell ref="H25:I25"/>
    <mergeCell ref="B8:C8"/>
    <mergeCell ref="H12:I12"/>
    <mergeCell ref="D19:E19"/>
    <mergeCell ref="F19:G19"/>
    <mergeCell ref="H19:I19"/>
    <mergeCell ref="D20:E20"/>
    <mergeCell ref="F20:G20"/>
    <mergeCell ref="H20:I20"/>
    <mergeCell ref="D21:E21"/>
    <mergeCell ref="F21:G21"/>
    <mergeCell ref="H21:I21"/>
    <mergeCell ref="D22:E22"/>
    <mergeCell ref="F22:G22"/>
  </mergeCells>
  <conditionalFormatting sqref="D8:I12">
    <cfRule type="containsText" dxfId="42" priority="8" stopIfTrue="1" operator="containsText" text="V">
      <formula>NOT(ISERROR(SEARCH("V",D8)))</formula>
    </cfRule>
    <cfRule type="containsText" dxfId="41" priority="9" stopIfTrue="1" operator="containsText" text="X">
      <formula>NOT(ISERROR(SEARCH("X",D8)))</formula>
    </cfRule>
  </conditionalFormatting>
  <conditionalFormatting sqref="D15:G16">
    <cfRule type="containsText" dxfId="40" priority="11" stopIfTrue="1" operator="containsText" text="V">
      <formula>NOT(ISERROR(SEARCH("V",#REF!)))</formula>
    </cfRule>
  </conditionalFormatting>
  <conditionalFormatting sqref="D14:G14">
    <cfRule type="containsText" dxfId="39" priority="7" stopIfTrue="1" operator="containsText" text="V">
      <formula>NOT(ISERROR(SEARCH("V",#REF!)))</formula>
    </cfRule>
  </conditionalFormatting>
  <conditionalFormatting sqref="H16:I16 H15">
    <cfRule type="containsText" dxfId="38" priority="6" stopIfTrue="1" operator="containsText" text="V">
      <formula>NOT(ISERROR(SEARCH("V",#REF!)))</formula>
    </cfRule>
  </conditionalFormatting>
  <conditionalFormatting sqref="H14">
    <cfRule type="containsText" dxfId="37" priority="3" stopIfTrue="1" operator="containsText" text="V">
      <formula>NOT(ISERROR(SEARCH("V",#REF!)))</formula>
    </cfRule>
  </conditionalFormatting>
  <conditionalFormatting sqref="I14">
    <cfRule type="containsText" dxfId="36" priority="2" stopIfTrue="1" operator="containsText" text="V">
      <formula>NOT(ISERROR(SEARCH("V",#REF!)))</formula>
    </cfRule>
  </conditionalFormatting>
  <conditionalFormatting sqref="I15">
    <cfRule type="containsText" dxfId="35" priority="1" stopIfTrue="1" operator="containsText" text="V">
      <formula>NOT(ISERROR(SEARCH("V",#REF!)))</formula>
    </cfRule>
  </conditionalFormatting>
  <dataValidations count="2">
    <dataValidation type="list" allowBlank="1" showInputMessage="1" showErrorMessage="1" sqref="D14 F14 H14" xr:uid="{00000000-0002-0000-0500-000000000000}">
      <formula1>"תואר ראשון, תואר שני, דוקטורט"</formula1>
    </dataValidation>
    <dataValidation type="decimal" allowBlank="1" showInputMessage="1" showErrorMessage="1" sqref="F16:F17 H16:H17 D16:D17" xr:uid="{00000000-0002-0000-0500-000001000000}">
      <formula1>0</formula1>
      <formula2>5</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6"/>
  <sheetViews>
    <sheetView rightToLeft="1" zoomScale="70" zoomScaleNormal="70" workbookViewId="0">
      <selection activeCell="B18" sqref="B18"/>
    </sheetView>
  </sheetViews>
  <sheetFormatPr defaultRowHeight="14.25" x14ac:dyDescent="0.2"/>
  <cols>
    <col min="2" max="2" width="60.625" customWidth="1"/>
    <col min="3" max="3" width="18"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1" t="s">
        <v>4</v>
      </c>
      <c r="B7" s="95" t="s">
        <v>35</v>
      </c>
      <c r="C7" s="96"/>
      <c r="D7" s="106"/>
      <c r="E7" s="74"/>
      <c r="F7" s="73"/>
      <c r="G7" s="74"/>
      <c r="H7" s="73"/>
      <c r="I7" s="74"/>
    </row>
    <row r="8" spans="1:9" ht="15.75" x14ac:dyDescent="0.2">
      <c r="A8" s="28" t="s">
        <v>19</v>
      </c>
      <c r="B8" s="61" t="s">
        <v>36</v>
      </c>
      <c r="C8" s="62"/>
      <c r="D8" s="107"/>
      <c r="E8" s="76"/>
      <c r="F8" s="75"/>
      <c r="G8" s="76"/>
      <c r="H8" s="75"/>
      <c r="I8" s="76"/>
    </row>
    <row r="9" spans="1:9" ht="16.5" x14ac:dyDescent="0.2">
      <c r="A9" s="10" t="s">
        <v>88</v>
      </c>
      <c r="B9" s="97" t="s">
        <v>45</v>
      </c>
      <c r="C9" s="98"/>
      <c r="D9" s="105"/>
      <c r="E9" s="60"/>
      <c r="F9" s="59"/>
      <c r="G9" s="60"/>
      <c r="H9" s="59"/>
      <c r="I9" s="60"/>
    </row>
    <row r="10" spans="1:9" ht="15.75" x14ac:dyDescent="0.2">
      <c r="A10" s="10" t="s">
        <v>89</v>
      </c>
      <c r="B10" s="61" t="s">
        <v>142</v>
      </c>
      <c r="C10" s="62"/>
      <c r="D10" s="103"/>
      <c r="E10" s="68"/>
      <c r="F10" s="67"/>
      <c r="G10" s="68"/>
      <c r="H10" s="67"/>
      <c r="I10" s="68"/>
    </row>
    <row r="11" spans="1:9" ht="15.75" x14ac:dyDescent="0.2">
      <c r="A11" s="10" t="s">
        <v>90</v>
      </c>
      <c r="B11" s="61" t="s">
        <v>87</v>
      </c>
      <c r="C11" s="62"/>
      <c r="D11" s="23"/>
      <c r="E11" s="20"/>
      <c r="F11" s="19"/>
      <c r="G11" s="20"/>
      <c r="H11" s="19"/>
      <c r="I11" s="20"/>
    </row>
    <row r="12" spans="1:9" ht="15.75" x14ac:dyDescent="0.2">
      <c r="A12" s="10" t="s">
        <v>91</v>
      </c>
      <c r="B12" s="61" t="s">
        <v>93</v>
      </c>
      <c r="C12" s="62"/>
      <c r="D12" s="32"/>
      <c r="E12" s="33"/>
      <c r="F12" s="34"/>
      <c r="G12" s="33"/>
      <c r="H12" s="34"/>
      <c r="I12" s="33"/>
    </row>
    <row r="13" spans="1:9" ht="16.5" thickBot="1" x14ac:dyDescent="0.25">
      <c r="A13" s="29" t="s">
        <v>92</v>
      </c>
      <c r="B13" s="63" t="s">
        <v>75</v>
      </c>
      <c r="C13" s="64"/>
      <c r="D13" s="104"/>
      <c r="E13" s="70"/>
      <c r="F13" s="69"/>
      <c r="G13" s="70"/>
      <c r="H13" s="69"/>
      <c r="I13" s="70"/>
    </row>
    <row r="14" spans="1:9" ht="44.25" customHeight="1" x14ac:dyDescent="0.2">
      <c r="A14" s="5"/>
      <c r="B14" s="24" t="s">
        <v>46</v>
      </c>
      <c r="C14" s="25" t="s">
        <v>11</v>
      </c>
      <c r="D14" s="26" t="s">
        <v>12</v>
      </c>
      <c r="E14" s="27" t="s">
        <v>13</v>
      </c>
      <c r="F14" s="26" t="s">
        <v>12</v>
      </c>
      <c r="G14" s="27" t="s">
        <v>13</v>
      </c>
      <c r="H14" s="26" t="s">
        <v>12</v>
      </c>
      <c r="I14" s="27" t="s">
        <v>13</v>
      </c>
    </row>
    <row r="15" spans="1:9" ht="31.5" x14ac:dyDescent="0.2">
      <c r="A15" s="10" t="s">
        <v>24</v>
      </c>
      <c r="B15" s="1" t="s">
        <v>154</v>
      </c>
      <c r="C15" s="4">
        <v>0.05</v>
      </c>
      <c r="D15" s="8"/>
      <c r="E15" s="21">
        <f>IF(D15="דוקטורט",5,0)</f>
        <v>0</v>
      </c>
      <c r="F15" s="8"/>
      <c r="G15" s="21">
        <f>IF(F15="דוקטורט",5,0)</f>
        <v>0</v>
      </c>
      <c r="H15" s="8"/>
      <c r="I15" s="21">
        <f>IF(H15="דוקטורט",5,0)</f>
        <v>0</v>
      </c>
    </row>
    <row r="16" spans="1:9" ht="47.25" x14ac:dyDescent="0.2">
      <c r="A16" s="10" t="s">
        <v>25</v>
      </c>
      <c r="B16" s="35" t="s">
        <v>163</v>
      </c>
      <c r="C16" s="4">
        <v>0.1</v>
      </c>
      <c r="D16" s="8"/>
      <c r="E16" s="21">
        <f>MIN(10,MAX(0,D16*2))</f>
        <v>0</v>
      </c>
      <c r="F16" s="8"/>
      <c r="G16" s="21">
        <f>MIN(10,MAX(0,F16*2))</f>
        <v>0</v>
      </c>
      <c r="H16" s="8"/>
      <c r="I16" s="21">
        <f>MIN(10,MAX(0,H16*2))</f>
        <v>0</v>
      </c>
    </row>
    <row r="17" spans="1:9" ht="47.25" x14ac:dyDescent="0.2">
      <c r="A17" s="10" t="s">
        <v>27</v>
      </c>
      <c r="B17" s="35" t="s">
        <v>104</v>
      </c>
      <c r="C17" s="4">
        <v>0.1</v>
      </c>
      <c r="D17" s="8"/>
      <c r="E17" s="21">
        <f>MAX(0,D17*2)</f>
        <v>0</v>
      </c>
      <c r="F17" s="8"/>
      <c r="G17" s="21">
        <f>MAX(0,F17*2)</f>
        <v>0</v>
      </c>
      <c r="H17" s="8"/>
      <c r="I17" s="21">
        <f>MAX(0,H17*2)</f>
        <v>0</v>
      </c>
    </row>
    <row r="18" spans="1:9" ht="252" x14ac:dyDescent="0.2">
      <c r="A18" s="49" t="s">
        <v>26</v>
      </c>
      <c r="B18" s="40" t="s">
        <v>171</v>
      </c>
      <c r="C18" s="4">
        <v>0.15</v>
      </c>
      <c r="D18" s="8"/>
      <c r="E18" s="21"/>
      <c r="F18" s="8"/>
      <c r="G18" s="21"/>
      <c r="H18" s="8"/>
      <c r="I18" s="21"/>
    </row>
    <row r="19" spans="1:9" ht="47.25" x14ac:dyDescent="0.2">
      <c r="A19" s="55" t="s">
        <v>162</v>
      </c>
      <c r="B19" s="2" t="s">
        <v>69</v>
      </c>
      <c r="C19" s="4">
        <v>0.25</v>
      </c>
      <c r="D19" s="8">
        <f>SUMPRODUCT($C$20:$C$24,D20:D24)</f>
        <v>0</v>
      </c>
      <c r="E19" s="21">
        <f>D19*$C$16</f>
        <v>0</v>
      </c>
      <c r="F19" s="8">
        <f>SUMPRODUCT($C$20:$C$24,F20:F24)</f>
        <v>0</v>
      </c>
      <c r="G19" s="21">
        <f>F19*$C$16</f>
        <v>0</v>
      </c>
      <c r="H19" s="8">
        <f>SUMPRODUCT($C$20:$C$24,H20:H24)</f>
        <v>0</v>
      </c>
      <c r="I19" s="21">
        <f>H19*$C$16</f>
        <v>0</v>
      </c>
    </row>
    <row r="20" spans="1:9" ht="14.25" customHeight="1" x14ac:dyDescent="0.2">
      <c r="A20" s="56"/>
      <c r="B20" s="7" t="s">
        <v>135</v>
      </c>
      <c r="C20" s="6">
        <v>0.2</v>
      </c>
      <c r="D20" s="65"/>
      <c r="E20" s="66"/>
      <c r="F20" s="65"/>
      <c r="G20" s="66"/>
      <c r="H20" s="65"/>
      <c r="I20" s="66"/>
    </row>
    <row r="21" spans="1:9" ht="14.25" customHeight="1" x14ac:dyDescent="0.2">
      <c r="A21" s="56"/>
      <c r="B21" s="7" t="s">
        <v>134</v>
      </c>
      <c r="C21" s="6">
        <v>0.2</v>
      </c>
      <c r="D21" s="65"/>
      <c r="E21" s="66"/>
      <c r="F21" s="65"/>
      <c r="G21" s="66"/>
      <c r="H21" s="65"/>
      <c r="I21" s="66"/>
    </row>
    <row r="22" spans="1:9" ht="14.25" customHeight="1" x14ac:dyDescent="0.2">
      <c r="A22" s="56"/>
      <c r="B22" s="7" t="s">
        <v>133</v>
      </c>
      <c r="C22" s="6">
        <v>0.2</v>
      </c>
      <c r="D22" s="65"/>
      <c r="E22" s="66"/>
      <c r="F22" s="65"/>
      <c r="G22" s="66"/>
      <c r="H22" s="65"/>
      <c r="I22" s="66"/>
    </row>
    <row r="23" spans="1:9" ht="14.25" customHeight="1" x14ac:dyDescent="0.2">
      <c r="A23" s="56"/>
      <c r="B23" s="7" t="s">
        <v>132</v>
      </c>
      <c r="C23" s="6">
        <v>0.2</v>
      </c>
      <c r="D23" s="65"/>
      <c r="E23" s="66"/>
      <c r="F23" s="65"/>
      <c r="G23" s="66"/>
      <c r="H23" s="65"/>
      <c r="I23" s="66"/>
    </row>
    <row r="24" spans="1:9" ht="16.5" customHeight="1" thickBot="1" x14ac:dyDescent="0.25">
      <c r="A24" s="102"/>
      <c r="B24" s="36" t="s">
        <v>131</v>
      </c>
      <c r="C24" s="37">
        <v>0.2</v>
      </c>
      <c r="D24" s="38"/>
      <c r="E24" s="39"/>
      <c r="F24" s="38"/>
      <c r="G24" s="39"/>
      <c r="H24" s="38"/>
      <c r="I24" s="39"/>
    </row>
    <row r="25" spans="1:9" ht="31.5" customHeight="1" x14ac:dyDescent="0.2">
      <c r="A25" s="13"/>
      <c r="B25" s="15" t="s">
        <v>14</v>
      </c>
      <c r="C25" s="17">
        <f>C15+C16+C17+C18+C19</f>
        <v>0.65</v>
      </c>
      <c r="D25" s="51">
        <f>E15+E16+E17+E18+E19</f>
        <v>0</v>
      </c>
      <c r="E25" s="52"/>
      <c r="F25" s="51">
        <f t="shared" ref="F25" si="0">G15+G16+G17+G18+G19</f>
        <v>0</v>
      </c>
      <c r="G25" s="52"/>
      <c r="H25" s="51">
        <f t="shared" ref="H25" si="1">I15+I16+I17+I18+I19</f>
        <v>0</v>
      </c>
      <c r="I25" s="52"/>
    </row>
    <row r="26" spans="1:9" ht="41.25" customHeight="1" thickBot="1" x14ac:dyDescent="0.25">
      <c r="A26" s="14"/>
      <c r="B26" s="16" t="s">
        <v>41</v>
      </c>
      <c r="C26" s="18">
        <v>45</v>
      </c>
      <c r="D26" s="53" t="str">
        <f>IF(D25&gt;=$C$26,"V","X")</f>
        <v>X</v>
      </c>
      <c r="E26" s="54"/>
      <c r="F26" s="53" t="str">
        <f t="shared" ref="F26" si="2">IF(F25&gt;=$C$26,"V","X")</f>
        <v>X</v>
      </c>
      <c r="G26" s="54"/>
      <c r="H26" s="53" t="str">
        <f t="shared" ref="H26" si="3">IF(H25&gt;=$C$26,"V","X")</f>
        <v>X</v>
      </c>
      <c r="I26" s="54"/>
    </row>
  </sheetData>
  <mergeCells count="65">
    <mergeCell ref="A1:A6"/>
    <mergeCell ref="B1:C2"/>
    <mergeCell ref="D1:E1"/>
    <mergeCell ref="F1:G1"/>
    <mergeCell ref="H1:I1"/>
    <mergeCell ref="D2:E2"/>
    <mergeCell ref="F2:G2"/>
    <mergeCell ref="H2:I2"/>
    <mergeCell ref="B3:C3"/>
    <mergeCell ref="D3:E3"/>
    <mergeCell ref="F3:G3"/>
    <mergeCell ref="H3:I3"/>
    <mergeCell ref="B4:C4"/>
    <mergeCell ref="D4:E4"/>
    <mergeCell ref="F4:G4"/>
    <mergeCell ref="H4:I4"/>
    <mergeCell ref="B5:C5"/>
    <mergeCell ref="D5:E5"/>
    <mergeCell ref="F5:G5"/>
    <mergeCell ref="H5:I5"/>
    <mergeCell ref="B6:C6"/>
    <mergeCell ref="D6:E6"/>
    <mergeCell ref="F6:G6"/>
    <mergeCell ref="H6:I6"/>
    <mergeCell ref="B7:C7"/>
    <mergeCell ref="D7:E7"/>
    <mergeCell ref="F7:G7"/>
    <mergeCell ref="H7:I7"/>
    <mergeCell ref="B8:C8"/>
    <mergeCell ref="D8:E8"/>
    <mergeCell ref="F8:G8"/>
    <mergeCell ref="H8:I8"/>
    <mergeCell ref="B9:C9"/>
    <mergeCell ref="D9:E9"/>
    <mergeCell ref="F9:G9"/>
    <mergeCell ref="H9:I9"/>
    <mergeCell ref="B10:C10"/>
    <mergeCell ref="D10:E10"/>
    <mergeCell ref="F10:G10"/>
    <mergeCell ref="H10:I10"/>
    <mergeCell ref="D22:E22"/>
    <mergeCell ref="F22:G22"/>
    <mergeCell ref="H22:I22"/>
    <mergeCell ref="B11:C11"/>
    <mergeCell ref="B13:C13"/>
    <mergeCell ref="D13:E13"/>
    <mergeCell ref="F13:G13"/>
    <mergeCell ref="D20:E20"/>
    <mergeCell ref="F20:G20"/>
    <mergeCell ref="A19:A24"/>
    <mergeCell ref="D26:E26"/>
    <mergeCell ref="F26:G26"/>
    <mergeCell ref="H26:I26"/>
    <mergeCell ref="B12:C12"/>
    <mergeCell ref="D23:E23"/>
    <mergeCell ref="F23:G23"/>
    <mergeCell ref="H23:I23"/>
    <mergeCell ref="D25:E25"/>
    <mergeCell ref="F25:G25"/>
    <mergeCell ref="H25:I25"/>
    <mergeCell ref="H13:I13"/>
    <mergeCell ref="H20:I20"/>
    <mergeCell ref="D21:E21"/>
    <mergeCell ref="F21:G21"/>
    <mergeCell ref="H21:I21"/>
  </mergeCells>
  <conditionalFormatting sqref="D8:I13">
    <cfRule type="containsText" dxfId="34" priority="10" stopIfTrue="1" operator="containsText" text="V">
      <formula>NOT(ISERROR(SEARCH("V",D8)))</formula>
    </cfRule>
    <cfRule type="containsText" dxfId="33" priority="11" stopIfTrue="1" operator="containsText" text="X">
      <formula>NOT(ISERROR(SEARCH("X",D8)))</formula>
    </cfRule>
  </conditionalFormatting>
  <conditionalFormatting sqref="D16:G17">
    <cfRule type="containsText" dxfId="32" priority="12" stopIfTrue="1" operator="containsText" text="V">
      <formula>NOT(ISERROR(SEARCH("V",#REF!)))</formula>
    </cfRule>
  </conditionalFormatting>
  <conditionalFormatting sqref="H17:I17 H16">
    <cfRule type="containsText" dxfId="31" priority="8" stopIfTrue="1" operator="containsText" text="V">
      <formula>NOT(ISERROR(SEARCH("V",#REF!)))</formula>
    </cfRule>
  </conditionalFormatting>
  <conditionalFormatting sqref="I16">
    <cfRule type="containsText" dxfId="30" priority="1" stopIfTrue="1" operator="containsText" text="V">
      <formula>NOT(ISERROR(SEARCH("V",#REF!)))</formula>
    </cfRule>
  </conditionalFormatting>
  <dataValidations count="2">
    <dataValidation type="decimal" allowBlank="1" showInputMessage="1" showErrorMessage="1" sqref="F17:F18 H17:H18 D17:D18" xr:uid="{00000000-0002-0000-0600-000000000000}">
      <formula1>0</formula1>
      <formula2>5</formula2>
    </dataValidation>
    <dataValidation type="list" allowBlank="1" showInputMessage="1" showErrorMessage="1" sqref="D15 F15 H15" xr:uid="{00000000-0002-0000-0600-000001000000}">
      <formula1>"דוקטורט, לא"</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4" stopIfTrue="1" operator="containsText" text="V" id="{ACA7A0BD-F4A1-452B-A67A-E6A052521F12}">
            <xm:f>NOT(ISERROR(SEARCH("V",'קשרי אקדמיה והמשק בישראל'!#REF!)))</xm:f>
            <x14:dxf>
              <fill>
                <patternFill>
                  <bgColor rgb="FFD8E4BC"/>
                </patternFill>
              </fill>
            </x14:dxf>
          </x14:cfRule>
          <xm:sqref>D15:G15</xm:sqref>
        </x14:conditionalFormatting>
        <x14:conditionalFormatting xmlns:xm="http://schemas.microsoft.com/office/excel/2006/main">
          <x14:cfRule type="containsText" priority="3" stopIfTrue="1" operator="containsText" text="V" id="{EC54A926-9AE2-4679-90EB-DB30320C7899}">
            <xm:f>NOT(ISERROR(SEARCH("V",'קשרי אקדמיה והמשק בישראל'!#REF!)))</xm:f>
            <x14:dxf>
              <fill>
                <patternFill>
                  <bgColor rgb="FFD8E4BC"/>
                </patternFill>
              </fill>
            </x14:dxf>
          </x14:cfRule>
          <xm:sqref>H15</xm:sqref>
        </x14:conditionalFormatting>
        <x14:conditionalFormatting xmlns:xm="http://schemas.microsoft.com/office/excel/2006/main">
          <x14:cfRule type="containsText" priority="2" stopIfTrue="1" operator="containsText" text="V" id="{A0514AEC-5CD5-4F3B-8E0B-266BC05D45D3}">
            <xm:f>NOT(ISERROR(SEARCH("V",'קשרי אקדמיה והמשק בישראל'!#REF!)))</xm:f>
            <x14:dxf>
              <fill>
                <patternFill>
                  <bgColor rgb="FFD8E4BC"/>
                </patternFill>
              </fill>
            </x14:dxf>
          </x14:cfRule>
          <xm:sqref>I15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4"/>
  <sheetViews>
    <sheetView rightToLeft="1" zoomScale="70" zoomScaleNormal="70" workbookViewId="0">
      <selection activeCell="B17" sqref="B17"/>
    </sheetView>
  </sheetViews>
  <sheetFormatPr defaultRowHeight="14.25" x14ac:dyDescent="0.2"/>
  <cols>
    <col min="2" max="2" width="60.625" customWidth="1"/>
    <col min="3" max="3" width="18"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1" t="s">
        <v>4</v>
      </c>
      <c r="B7" s="95" t="s">
        <v>35</v>
      </c>
      <c r="C7" s="96"/>
      <c r="D7" s="106"/>
      <c r="E7" s="74"/>
      <c r="F7" s="73"/>
      <c r="G7" s="74"/>
      <c r="H7" s="73"/>
      <c r="I7" s="74"/>
    </row>
    <row r="8" spans="1:9" ht="15.75" x14ac:dyDescent="0.2">
      <c r="A8" s="28" t="s">
        <v>19</v>
      </c>
      <c r="B8" s="61" t="s">
        <v>36</v>
      </c>
      <c r="C8" s="62"/>
      <c r="D8" s="107"/>
      <c r="E8" s="76"/>
      <c r="F8" s="75"/>
      <c r="G8" s="76"/>
      <c r="H8" s="75"/>
      <c r="I8" s="76"/>
    </row>
    <row r="9" spans="1:9" ht="16.5" x14ac:dyDescent="0.2">
      <c r="A9" s="45" t="s">
        <v>98</v>
      </c>
      <c r="B9" s="97" t="s">
        <v>45</v>
      </c>
      <c r="C9" s="98"/>
      <c r="D9" s="105"/>
      <c r="E9" s="60"/>
      <c r="F9" s="59"/>
      <c r="G9" s="60"/>
      <c r="H9" s="59"/>
      <c r="I9" s="60"/>
    </row>
    <row r="10" spans="1:9" ht="15.75" x14ac:dyDescent="0.2">
      <c r="A10" s="45" t="s">
        <v>94</v>
      </c>
      <c r="B10" s="61" t="s">
        <v>143</v>
      </c>
      <c r="C10" s="62"/>
      <c r="D10" s="103"/>
      <c r="E10" s="68"/>
      <c r="F10" s="67"/>
      <c r="G10" s="68"/>
      <c r="H10" s="67"/>
      <c r="I10" s="68"/>
    </row>
    <row r="11" spans="1:9" ht="15.75" x14ac:dyDescent="0.2">
      <c r="A11" s="45" t="s">
        <v>95</v>
      </c>
      <c r="B11" s="61" t="s">
        <v>144</v>
      </c>
      <c r="C11" s="62"/>
      <c r="D11" s="47"/>
      <c r="E11" s="44"/>
      <c r="F11" s="43"/>
      <c r="G11" s="44"/>
      <c r="H11" s="43"/>
      <c r="I11" s="44"/>
    </row>
    <row r="12" spans="1:9" ht="16.5" thickBot="1" x14ac:dyDescent="0.25">
      <c r="A12" s="46" t="s">
        <v>96</v>
      </c>
      <c r="B12" s="63" t="s">
        <v>97</v>
      </c>
      <c r="C12" s="64"/>
      <c r="D12" s="48"/>
      <c r="E12" s="42"/>
      <c r="F12" s="41"/>
      <c r="G12" s="42"/>
      <c r="H12" s="41"/>
      <c r="I12" s="42"/>
    </row>
    <row r="13" spans="1:9" ht="44.25" customHeight="1" x14ac:dyDescent="0.2">
      <c r="A13" s="5"/>
      <c r="B13" s="24" t="s">
        <v>46</v>
      </c>
      <c r="C13" s="25" t="s">
        <v>11</v>
      </c>
      <c r="D13" s="26" t="s">
        <v>12</v>
      </c>
      <c r="E13" s="27" t="s">
        <v>13</v>
      </c>
      <c r="F13" s="26" t="s">
        <v>12</v>
      </c>
      <c r="G13" s="27" t="s">
        <v>13</v>
      </c>
      <c r="H13" s="26" t="s">
        <v>12</v>
      </c>
      <c r="I13" s="27" t="s">
        <v>13</v>
      </c>
    </row>
    <row r="14" spans="1:9" ht="31.5" x14ac:dyDescent="0.2">
      <c r="A14" s="10" t="s">
        <v>99</v>
      </c>
      <c r="B14" s="1" t="s">
        <v>154</v>
      </c>
      <c r="C14" s="4">
        <v>0.05</v>
      </c>
      <c r="D14" s="8"/>
      <c r="E14" s="21">
        <f>IF(D14="דוקטורט",5,0)</f>
        <v>0</v>
      </c>
      <c r="F14" s="8"/>
      <c r="G14" s="21">
        <f>IF(F14="דוקטורט",5,0)</f>
        <v>0</v>
      </c>
      <c r="H14" s="8"/>
      <c r="I14" s="21">
        <f>IF(H14="דוקטורט",5,0)</f>
        <v>0</v>
      </c>
    </row>
    <row r="15" spans="1:9" ht="47.25" x14ac:dyDescent="0.2">
      <c r="A15" s="10" t="s">
        <v>100</v>
      </c>
      <c r="B15" s="3" t="s">
        <v>165</v>
      </c>
      <c r="C15" s="4">
        <v>0.1</v>
      </c>
      <c r="D15" s="8"/>
      <c r="E15" s="21">
        <f>MIN(10,MAX(0,D15*2-6))</f>
        <v>0</v>
      </c>
      <c r="F15" s="8"/>
      <c r="G15" s="21">
        <f>MIN(10,MAX(0,F15*2-6))</f>
        <v>0</v>
      </c>
      <c r="H15" s="8"/>
      <c r="I15" s="21">
        <f>MIN(10,MAX(0,H15*2-6))</f>
        <v>0</v>
      </c>
    </row>
    <row r="16" spans="1:9" ht="47.25" x14ac:dyDescent="0.2">
      <c r="A16" s="10" t="s">
        <v>101</v>
      </c>
      <c r="B16" s="35" t="s">
        <v>166</v>
      </c>
      <c r="C16" s="4">
        <v>0.1</v>
      </c>
      <c r="D16" s="8"/>
      <c r="E16" s="21">
        <f>MAX(0,D16*2)</f>
        <v>0</v>
      </c>
      <c r="F16" s="8"/>
      <c r="G16" s="21">
        <f>MAX(0,F16*2)</f>
        <v>0</v>
      </c>
      <c r="H16" s="8"/>
      <c r="I16" s="21">
        <f>MAX(0,H16*2)</f>
        <v>0</v>
      </c>
    </row>
    <row r="17" spans="1:9" ht="252" x14ac:dyDescent="0.2">
      <c r="A17" s="49" t="s">
        <v>102</v>
      </c>
      <c r="B17" s="40" t="s">
        <v>171</v>
      </c>
      <c r="C17" s="4">
        <v>0.15</v>
      </c>
      <c r="D17" s="8"/>
      <c r="E17" s="21"/>
      <c r="F17" s="8"/>
      <c r="G17" s="21"/>
      <c r="H17" s="8"/>
      <c r="I17" s="21"/>
    </row>
    <row r="18" spans="1:9" ht="47.25" x14ac:dyDescent="0.2">
      <c r="A18" s="55" t="s">
        <v>164</v>
      </c>
      <c r="B18" s="2" t="s">
        <v>69</v>
      </c>
      <c r="C18" s="4">
        <v>0.25</v>
      </c>
      <c r="D18" s="8">
        <f>SUMPRODUCT($C$19:$C$22,D19:D22)</f>
        <v>0</v>
      </c>
      <c r="E18" s="21">
        <f>D18*$C$15</f>
        <v>0</v>
      </c>
      <c r="F18" s="8">
        <f>SUMPRODUCT($C$19:$C$22,F19:F22)</f>
        <v>0</v>
      </c>
      <c r="G18" s="21">
        <f>F18*$C$15</f>
        <v>0</v>
      </c>
      <c r="H18" s="8">
        <f>SUMPRODUCT($C$19:$C$22,H19:H22)</f>
        <v>0</v>
      </c>
      <c r="I18" s="21">
        <f>H18*$C$15</f>
        <v>0</v>
      </c>
    </row>
    <row r="19" spans="1:9" x14ac:dyDescent="0.2">
      <c r="A19" s="56"/>
      <c r="B19" s="7" t="s">
        <v>113</v>
      </c>
      <c r="C19" s="6">
        <v>0.25</v>
      </c>
      <c r="D19" s="65"/>
      <c r="E19" s="66"/>
      <c r="F19" s="65"/>
      <c r="G19" s="66"/>
      <c r="H19" s="65"/>
      <c r="I19" s="66"/>
    </row>
    <row r="20" spans="1:9" x14ac:dyDescent="0.2">
      <c r="A20" s="56"/>
      <c r="B20" s="7" t="s">
        <v>114</v>
      </c>
      <c r="C20" s="6">
        <v>0.25</v>
      </c>
      <c r="D20" s="65"/>
      <c r="E20" s="66"/>
      <c r="F20" s="65"/>
      <c r="G20" s="66"/>
      <c r="H20" s="65"/>
      <c r="I20" s="66"/>
    </row>
    <row r="21" spans="1:9" x14ac:dyDescent="0.2">
      <c r="A21" s="56"/>
      <c r="B21" s="7" t="s">
        <v>115</v>
      </c>
      <c r="C21" s="6">
        <v>0.25</v>
      </c>
      <c r="D21" s="65"/>
      <c r="E21" s="66"/>
      <c r="F21" s="65"/>
      <c r="G21" s="66"/>
      <c r="H21" s="65"/>
      <c r="I21" s="66"/>
    </row>
    <row r="22" spans="1:9" ht="15" thickBot="1" x14ac:dyDescent="0.25">
      <c r="A22" s="99"/>
      <c r="B22" s="7" t="s">
        <v>116</v>
      </c>
      <c r="C22" s="6">
        <v>0.25</v>
      </c>
      <c r="D22" s="65"/>
      <c r="E22" s="66"/>
      <c r="F22" s="65"/>
      <c r="G22" s="66"/>
      <c r="H22" s="65"/>
      <c r="I22" s="66"/>
    </row>
    <row r="23" spans="1:9" ht="31.5" customHeight="1" x14ac:dyDescent="0.2">
      <c r="A23" s="13"/>
      <c r="B23" s="15" t="s">
        <v>14</v>
      </c>
      <c r="C23" s="17">
        <f>C14+C15+C16+C17+C18</f>
        <v>0.65</v>
      </c>
      <c r="D23" s="51">
        <f>E14+E15+E16+E17+E18</f>
        <v>0</v>
      </c>
      <c r="E23" s="52"/>
      <c r="F23" s="51">
        <f t="shared" ref="F23" si="0">G14+G15+G16+G17+G18</f>
        <v>0</v>
      </c>
      <c r="G23" s="52"/>
      <c r="H23" s="51">
        <f t="shared" ref="H23" si="1">I14+I15+I16+I17+I18</f>
        <v>0</v>
      </c>
      <c r="I23" s="52"/>
    </row>
    <row r="24" spans="1:9" ht="41.25" customHeight="1" thickBot="1" x14ac:dyDescent="0.25">
      <c r="A24" s="14"/>
      <c r="B24" s="16" t="s">
        <v>41</v>
      </c>
      <c r="C24" s="18">
        <v>45</v>
      </c>
      <c r="D24" s="53" t="str">
        <f>IF(D23&gt;=$C$24,"V","X")</f>
        <v>X</v>
      </c>
      <c r="E24" s="54"/>
      <c r="F24" s="53" t="str">
        <f t="shared" ref="F24" si="2">IF(F23&gt;=$C$24,"V","X")</f>
        <v>X</v>
      </c>
      <c r="G24" s="54"/>
      <c r="H24" s="53" t="str">
        <f t="shared" ref="H24" si="3">IF(H23&gt;=$C$24,"V","X")</f>
        <v>X</v>
      </c>
      <c r="I24" s="54"/>
    </row>
  </sheetData>
  <mergeCells count="61">
    <mergeCell ref="A1:A6"/>
    <mergeCell ref="B1:C2"/>
    <mergeCell ref="D1:E1"/>
    <mergeCell ref="F1:G1"/>
    <mergeCell ref="H1:I1"/>
    <mergeCell ref="D2:E2"/>
    <mergeCell ref="F2:G2"/>
    <mergeCell ref="H2:I2"/>
    <mergeCell ref="B3:C3"/>
    <mergeCell ref="D3:E3"/>
    <mergeCell ref="F3:G3"/>
    <mergeCell ref="H3:I3"/>
    <mergeCell ref="B4:C4"/>
    <mergeCell ref="D4:E4"/>
    <mergeCell ref="F4:G4"/>
    <mergeCell ref="H4:I4"/>
    <mergeCell ref="B5:C5"/>
    <mergeCell ref="D5:E5"/>
    <mergeCell ref="F5:G5"/>
    <mergeCell ref="H5:I5"/>
    <mergeCell ref="B6:C6"/>
    <mergeCell ref="D6:E6"/>
    <mergeCell ref="F6:G6"/>
    <mergeCell ref="H6:I6"/>
    <mergeCell ref="B7:C7"/>
    <mergeCell ref="D7:E7"/>
    <mergeCell ref="F7:G7"/>
    <mergeCell ref="H7:I7"/>
    <mergeCell ref="B8:C8"/>
    <mergeCell ref="D8:E8"/>
    <mergeCell ref="F8:G8"/>
    <mergeCell ref="H8:I8"/>
    <mergeCell ref="H9:I9"/>
    <mergeCell ref="B10:C10"/>
    <mergeCell ref="D10:E10"/>
    <mergeCell ref="F10:G10"/>
    <mergeCell ref="H10:I10"/>
    <mergeCell ref="B11:C11"/>
    <mergeCell ref="B12:C12"/>
    <mergeCell ref="B9:C9"/>
    <mergeCell ref="D9:E9"/>
    <mergeCell ref="F9:G9"/>
    <mergeCell ref="A18:A22"/>
    <mergeCell ref="D19:E19"/>
    <mergeCell ref="F19:G19"/>
    <mergeCell ref="H19:I19"/>
    <mergeCell ref="D20:E20"/>
    <mergeCell ref="F20:G20"/>
    <mergeCell ref="H20:I20"/>
    <mergeCell ref="D21:E21"/>
    <mergeCell ref="F21:G21"/>
    <mergeCell ref="D24:E24"/>
    <mergeCell ref="F24:G24"/>
    <mergeCell ref="H24:I24"/>
    <mergeCell ref="H21:I21"/>
    <mergeCell ref="D22:E22"/>
    <mergeCell ref="F22:G22"/>
    <mergeCell ref="H22:I22"/>
    <mergeCell ref="D23:E23"/>
    <mergeCell ref="F23:G23"/>
    <mergeCell ref="H23:I23"/>
  </mergeCells>
  <conditionalFormatting sqref="D8:G12">
    <cfRule type="containsText" dxfId="26" priority="15" stopIfTrue="1" operator="containsText" text="V">
      <formula>NOT(ISERROR(SEARCH("V",D8)))</formula>
    </cfRule>
    <cfRule type="containsText" dxfId="25" priority="16" stopIfTrue="1" operator="containsText" text="X">
      <formula>NOT(ISERROR(SEARCH("X",D8)))</formula>
    </cfRule>
  </conditionalFormatting>
  <conditionalFormatting sqref="H8:I12">
    <cfRule type="containsText" dxfId="24" priority="12" stopIfTrue="1" operator="containsText" text="V">
      <formula>NOT(ISERROR(SEARCH("V",H8)))</formula>
    </cfRule>
    <cfRule type="containsText" dxfId="23" priority="13" stopIfTrue="1" operator="containsText" text="X">
      <formula>NOT(ISERROR(SEARCH("X",H8)))</formula>
    </cfRule>
  </conditionalFormatting>
  <conditionalFormatting sqref="D15:G15">
    <cfRule type="containsText" dxfId="22" priority="9" stopIfTrue="1" operator="containsText" text="V">
      <formula>NOT(ISERROR(SEARCH("V",#REF!)))</formula>
    </cfRule>
  </conditionalFormatting>
  <conditionalFormatting sqref="H15">
    <cfRule type="containsText" dxfId="21" priority="8" stopIfTrue="1" operator="containsText" text="V">
      <formula>NOT(ISERROR(SEARCH("V",#REF!)))</formula>
    </cfRule>
  </conditionalFormatting>
  <conditionalFormatting sqref="D16 F16">
    <cfRule type="containsText" dxfId="20" priority="7" stopIfTrue="1" operator="containsText" text="V">
      <formula>NOT(ISERROR(SEARCH("V",#REF!)))</formula>
    </cfRule>
  </conditionalFormatting>
  <conditionalFormatting sqref="H16">
    <cfRule type="containsText" dxfId="19" priority="6" stopIfTrue="1" operator="containsText" text="V">
      <formula>NOT(ISERROR(SEARCH("V",#REF!)))</formula>
    </cfRule>
  </conditionalFormatting>
  <conditionalFormatting sqref="I15">
    <cfRule type="containsText" dxfId="18" priority="4" stopIfTrue="1" operator="containsText" text="V">
      <formula>NOT(ISERROR(SEARCH("V",#REF!)))</formula>
    </cfRule>
  </conditionalFormatting>
  <conditionalFormatting sqref="E16">
    <cfRule type="containsText" dxfId="17" priority="3" stopIfTrue="1" operator="containsText" text="V">
      <formula>NOT(ISERROR(SEARCH("V",#REF!)))</formula>
    </cfRule>
  </conditionalFormatting>
  <conditionalFormatting sqref="G16">
    <cfRule type="containsText" dxfId="16" priority="2" stopIfTrue="1" operator="containsText" text="V">
      <formula>NOT(ISERROR(SEARCH("V",#REF!)))</formula>
    </cfRule>
  </conditionalFormatting>
  <conditionalFormatting sqref="I16">
    <cfRule type="containsText" dxfId="15" priority="1" stopIfTrue="1" operator="containsText" text="V">
      <formula>NOT(ISERROR(SEARCH("V",#REF!)))</formula>
    </cfRule>
  </conditionalFormatting>
  <dataValidations count="2">
    <dataValidation type="list" allowBlank="1" showInputMessage="1" showErrorMessage="1" sqref="D14 F14 H14" xr:uid="{00000000-0002-0000-0700-000000000000}">
      <formula1>"דוקטורט, לא"</formula1>
    </dataValidation>
    <dataValidation type="decimal" allowBlank="1" showInputMessage="1" showErrorMessage="1" sqref="F17 H17 D17" xr:uid="{D80222BF-E8C0-4E55-A917-4756F9A31AAE}">
      <formula1>0</formula1>
      <formula2>5</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11" stopIfTrue="1" operator="containsText" text="V" id="{61417ECC-B566-4120-8E6B-CE64006C9B70}">
            <xm:f>NOT(ISERROR(SEARCH("V",'קשרי אקדמיה והמשק בישראל'!#REF!)))</xm:f>
            <x14:dxf>
              <fill>
                <patternFill>
                  <bgColor rgb="FFD8E4BC"/>
                </patternFill>
              </fill>
            </x14:dxf>
          </x14:cfRule>
          <xm:sqref>D14:G14</xm:sqref>
        </x14:conditionalFormatting>
        <x14:conditionalFormatting xmlns:xm="http://schemas.microsoft.com/office/excel/2006/main">
          <x14:cfRule type="containsText" priority="10" stopIfTrue="1" operator="containsText" text="V" id="{2E1EBABB-70F2-46F5-82AF-6812C35E4347}">
            <xm:f>NOT(ISERROR(SEARCH("V",'קשרי אקדמיה והמשק בישראל'!#REF!)))</xm:f>
            <x14:dxf>
              <fill>
                <patternFill>
                  <bgColor rgb="FFD8E4BC"/>
                </patternFill>
              </fill>
            </x14:dxf>
          </x14:cfRule>
          <xm:sqref>H14</xm:sqref>
        </x14:conditionalFormatting>
        <x14:conditionalFormatting xmlns:xm="http://schemas.microsoft.com/office/excel/2006/main">
          <x14:cfRule type="containsText" priority="5" stopIfTrue="1" operator="containsText" text="V" id="{62D93F38-9F15-42BC-9FA2-59ABF0DA7AD0}">
            <xm:f>NOT(ISERROR(SEARCH("V",'קשרי אקדמיה והמשק בישראל'!#REF!)))</xm:f>
            <x14:dxf>
              <fill>
                <patternFill>
                  <bgColor rgb="FFD8E4BC"/>
                </patternFill>
              </fill>
            </x14:dxf>
          </x14:cfRule>
          <xm:sqref>I14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3"/>
  <sheetViews>
    <sheetView rightToLeft="1" zoomScale="70" zoomScaleNormal="70" workbookViewId="0">
      <selection activeCell="B16" sqref="B16"/>
    </sheetView>
  </sheetViews>
  <sheetFormatPr defaultRowHeight="14.25" x14ac:dyDescent="0.2"/>
  <cols>
    <col min="2" max="2" width="60.625" customWidth="1"/>
    <col min="3" max="3" width="13.875" customWidth="1"/>
  </cols>
  <sheetData>
    <row r="1" spans="1:9" ht="15" x14ac:dyDescent="0.2">
      <c r="A1" s="100"/>
      <c r="B1" s="85" t="s">
        <v>0</v>
      </c>
      <c r="C1" s="86"/>
      <c r="D1" s="87">
        <v>1</v>
      </c>
      <c r="E1" s="88"/>
      <c r="F1" s="87">
        <v>2</v>
      </c>
      <c r="G1" s="88"/>
      <c r="H1" s="87">
        <v>3</v>
      </c>
      <c r="I1" s="88"/>
    </row>
    <row r="2" spans="1:9" ht="19.5" x14ac:dyDescent="0.2">
      <c r="A2" s="101"/>
      <c r="B2" s="85"/>
      <c r="C2" s="86"/>
      <c r="D2" s="89"/>
      <c r="E2" s="90"/>
      <c r="F2" s="89"/>
      <c r="G2" s="90"/>
      <c r="H2" s="89"/>
      <c r="I2" s="90"/>
    </row>
    <row r="3" spans="1:9" ht="18.75" x14ac:dyDescent="0.2">
      <c r="A3" s="101"/>
      <c r="B3" s="91" t="s">
        <v>5</v>
      </c>
      <c r="C3" s="92"/>
      <c r="D3" s="93"/>
      <c r="E3" s="94"/>
      <c r="F3" s="93"/>
      <c r="G3" s="94"/>
      <c r="H3" s="93"/>
      <c r="I3" s="94"/>
    </row>
    <row r="4" spans="1:9" ht="15" x14ac:dyDescent="0.2">
      <c r="A4" s="101"/>
      <c r="B4" s="77" t="s">
        <v>1</v>
      </c>
      <c r="C4" s="78"/>
      <c r="D4" s="71"/>
      <c r="E4" s="72"/>
      <c r="F4" s="71"/>
      <c r="G4" s="72"/>
      <c r="H4" s="71"/>
      <c r="I4" s="72"/>
    </row>
    <row r="5" spans="1:9" ht="15" x14ac:dyDescent="0.2">
      <c r="A5" s="101"/>
      <c r="B5" s="77" t="s">
        <v>2</v>
      </c>
      <c r="C5" s="78"/>
      <c r="D5" s="71"/>
      <c r="E5" s="72"/>
      <c r="F5" s="71"/>
      <c r="G5" s="72"/>
      <c r="H5" s="71"/>
      <c r="I5" s="72"/>
    </row>
    <row r="6" spans="1:9" ht="15.75" thickBot="1" x14ac:dyDescent="0.25">
      <c r="A6" s="101"/>
      <c r="B6" s="77" t="s">
        <v>3</v>
      </c>
      <c r="C6" s="78"/>
      <c r="D6" s="79"/>
      <c r="E6" s="80"/>
      <c r="F6" s="79"/>
      <c r="G6" s="80"/>
      <c r="H6" s="79"/>
      <c r="I6" s="80"/>
    </row>
    <row r="7" spans="1:9" ht="16.5" x14ac:dyDescent="0.2">
      <c r="A7" s="31" t="s">
        <v>4</v>
      </c>
      <c r="B7" s="95" t="s">
        <v>35</v>
      </c>
      <c r="C7" s="96"/>
      <c r="D7" s="73"/>
      <c r="E7" s="74"/>
      <c r="F7" s="73"/>
      <c r="G7" s="74"/>
      <c r="H7" s="73"/>
      <c r="I7" s="74"/>
    </row>
    <row r="8" spans="1:9" ht="15.75" x14ac:dyDescent="0.2">
      <c r="A8" s="28" t="s">
        <v>19</v>
      </c>
      <c r="B8" s="61" t="s">
        <v>36</v>
      </c>
      <c r="C8" s="62"/>
      <c r="D8" s="75"/>
      <c r="E8" s="76"/>
      <c r="F8" s="75"/>
      <c r="G8" s="76"/>
      <c r="H8" s="75"/>
      <c r="I8" s="76"/>
    </row>
    <row r="9" spans="1:9" ht="16.5" x14ac:dyDescent="0.2">
      <c r="A9" s="10" t="s">
        <v>76</v>
      </c>
      <c r="B9" s="97" t="s">
        <v>45</v>
      </c>
      <c r="C9" s="98"/>
      <c r="D9" s="59"/>
      <c r="E9" s="60"/>
      <c r="F9" s="59"/>
      <c r="G9" s="60"/>
      <c r="H9" s="59"/>
      <c r="I9" s="60"/>
    </row>
    <row r="10" spans="1:9" ht="15.75" x14ac:dyDescent="0.2">
      <c r="A10" s="10" t="s">
        <v>77</v>
      </c>
      <c r="B10" s="61" t="s">
        <v>145</v>
      </c>
      <c r="C10" s="62"/>
      <c r="D10" s="67"/>
      <c r="E10" s="68"/>
      <c r="F10" s="67"/>
      <c r="G10" s="68"/>
      <c r="H10" s="67"/>
      <c r="I10" s="68"/>
    </row>
    <row r="11" spans="1:9" ht="16.5" thickBot="1" x14ac:dyDescent="0.25">
      <c r="A11" s="29" t="s">
        <v>78</v>
      </c>
      <c r="B11" s="63" t="s">
        <v>146</v>
      </c>
      <c r="C11" s="64"/>
      <c r="D11" s="69"/>
      <c r="E11" s="70"/>
      <c r="F11" s="69"/>
      <c r="G11" s="70"/>
      <c r="H11" s="69"/>
      <c r="I11" s="70"/>
    </row>
    <row r="12" spans="1:9" ht="32.25" customHeight="1" x14ac:dyDescent="0.2">
      <c r="A12" s="5"/>
      <c r="B12" s="24" t="s">
        <v>46</v>
      </c>
      <c r="C12" s="25" t="s">
        <v>11</v>
      </c>
      <c r="D12" s="26" t="s">
        <v>12</v>
      </c>
      <c r="E12" s="27" t="s">
        <v>13</v>
      </c>
      <c r="F12" s="26" t="s">
        <v>12</v>
      </c>
      <c r="G12" s="27" t="s">
        <v>13</v>
      </c>
      <c r="H12" s="26" t="s">
        <v>12</v>
      </c>
      <c r="I12" s="27" t="s">
        <v>13</v>
      </c>
    </row>
    <row r="13" spans="1:9" ht="31.5" x14ac:dyDescent="0.2">
      <c r="A13" s="10" t="s">
        <v>28</v>
      </c>
      <c r="B13" s="1" t="s">
        <v>154</v>
      </c>
      <c r="C13" s="4">
        <v>0.05</v>
      </c>
      <c r="D13" s="8"/>
      <c r="E13" s="21">
        <f>IF(D13="דוקטורט",5,0)</f>
        <v>0</v>
      </c>
      <c r="F13" s="8"/>
      <c r="G13" s="21">
        <f>IF(F13="דוקטורט",5,0)</f>
        <v>0</v>
      </c>
      <c r="H13" s="8"/>
      <c r="I13" s="21">
        <f>IF(H13="דוקטורט",5,0)</f>
        <v>0</v>
      </c>
    </row>
    <row r="14" spans="1:9" ht="63" x14ac:dyDescent="0.2">
      <c r="A14" s="10" t="s">
        <v>29</v>
      </c>
      <c r="B14" s="3" t="s">
        <v>168</v>
      </c>
      <c r="C14" s="4">
        <v>0.1</v>
      </c>
      <c r="D14" s="8"/>
      <c r="E14" s="21">
        <f>MIN(10,MAX(0,D14*2-10))</f>
        <v>0</v>
      </c>
      <c r="F14" s="8"/>
      <c r="G14" s="21">
        <f>MIN(10,MAX(0,F14*2-10))</f>
        <v>0</v>
      </c>
      <c r="H14" s="8"/>
      <c r="I14" s="21">
        <f>MIN(10,MAX(0,H14*2-10))</f>
        <v>0</v>
      </c>
    </row>
    <row r="15" spans="1:9" ht="47.25" x14ac:dyDescent="0.2">
      <c r="A15" s="10" t="s">
        <v>30</v>
      </c>
      <c r="B15" s="3" t="s">
        <v>169</v>
      </c>
      <c r="C15" s="4">
        <v>0.1</v>
      </c>
      <c r="D15" s="8"/>
      <c r="E15" s="21">
        <f>MIN(10,MAX(D15*2))</f>
        <v>0</v>
      </c>
      <c r="F15" s="8"/>
      <c r="G15" s="21">
        <f>MIN(10,MAX(F15*2))</f>
        <v>0</v>
      </c>
      <c r="H15" s="8"/>
      <c r="I15" s="21">
        <f>MIN(10,MAX(H15*2))</f>
        <v>0</v>
      </c>
    </row>
    <row r="16" spans="1:9" ht="252" x14ac:dyDescent="0.2">
      <c r="A16" s="49" t="s">
        <v>31</v>
      </c>
      <c r="B16" s="40" t="s">
        <v>171</v>
      </c>
      <c r="C16" s="4">
        <v>0.15</v>
      </c>
      <c r="D16" s="8"/>
      <c r="E16" s="21"/>
      <c r="F16" s="8"/>
      <c r="G16" s="21"/>
      <c r="H16" s="8"/>
      <c r="I16" s="21"/>
    </row>
    <row r="17" spans="1:9" ht="47.25" x14ac:dyDescent="0.2">
      <c r="A17" s="55" t="s">
        <v>167</v>
      </c>
      <c r="B17" s="2" t="s">
        <v>69</v>
      </c>
      <c r="C17" s="4">
        <v>0.25</v>
      </c>
      <c r="D17" s="8">
        <f>SUMPRODUCT($C$18:$C$21,D18:D21)</f>
        <v>0</v>
      </c>
      <c r="E17" s="21">
        <f>D17*$C$17</f>
        <v>0</v>
      </c>
      <c r="F17" s="8">
        <f>SUMPRODUCT($C$18:$C$21,F18:F21)</f>
        <v>0</v>
      </c>
      <c r="G17" s="21">
        <f>F17*$C$17</f>
        <v>0</v>
      </c>
      <c r="H17" s="8">
        <f>SUMPRODUCT($C$18:$C$21,H18:H21)</f>
        <v>0</v>
      </c>
      <c r="I17" s="21">
        <f>H17*$C$17</f>
        <v>0</v>
      </c>
    </row>
    <row r="18" spans="1:9" x14ac:dyDescent="0.2">
      <c r="A18" s="56"/>
      <c r="B18" s="7" t="s">
        <v>117</v>
      </c>
      <c r="C18" s="6">
        <v>0.25</v>
      </c>
      <c r="D18" s="65"/>
      <c r="E18" s="66"/>
      <c r="F18" s="65"/>
      <c r="G18" s="66"/>
      <c r="H18" s="65"/>
      <c r="I18" s="66"/>
    </row>
    <row r="19" spans="1:9" x14ac:dyDescent="0.2">
      <c r="A19" s="56"/>
      <c r="B19" s="7" t="s">
        <v>118</v>
      </c>
      <c r="C19" s="6">
        <v>0.25</v>
      </c>
      <c r="D19" s="65"/>
      <c r="E19" s="66"/>
      <c r="F19" s="65"/>
      <c r="G19" s="66"/>
      <c r="H19" s="65"/>
      <c r="I19" s="66"/>
    </row>
    <row r="20" spans="1:9" x14ac:dyDescent="0.2">
      <c r="A20" s="56"/>
      <c r="B20" s="7" t="s">
        <v>119</v>
      </c>
      <c r="C20" s="6">
        <v>0.25</v>
      </c>
      <c r="D20" s="65"/>
      <c r="E20" s="66"/>
      <c r="F20" s="65"/>
      <c r="G20" s="66"/>
      <c r="H20" s="65"/>
      <c r="I20" s="66"/>
    </row>
    <row r="21" spans="1:9" ht="15" thickBot="1" x14ac:dyDescent="0.25">
      <c r="A21" s="99"/>
      <c r="B21" s="7" t="s">
        <v>120</v>
      </c>
      <c r="C21" s="6">
        <v>0.25</v>
      </c>
      <c r="D21" s="65"/>
      <c r="E21" s="66"/>
      <c r="F21" s="65"/>
      <c r="G21" s="66"/>
      <c r="H21" s="65"/>
      <c r="I21" s="66"/>
    </row>
    <row r="22" spans="1:9" ht="30.75" customHeight="1" x14ac:dyDescent="0.2">
      <c r="A22" s="13"/>
      <c r="B22" s="15" t="s">
        <v>14</v>
      </c>
      <c r="C22" s="17">
        <f>C13+C14+C15+C16+C17</f>
        <v>0.65</v>
      </c>
      <c r="D22" s="51">
        <f>E14+E15+E16+E17</f>
        <v>0</v>
      </c>
      <c r="E22" s="52"/>
      <c r="F22" s="51">
        <f t="shared" ref="F22" si="0">G14+G15+G16+G17</f>
        <v>0</v>
      </c>
      <c r="G22" s="52"/>
      <c r="H22" s="51">
        <f t="shared" ref="H22" si="1">I14+I15+I16+I17</f>
        <v>0</v>
      </c>
      <c r="I22" s="52"/>
    </row>
    <row r="23" spans="1:9" ht="36.75" customHeight="1" thickBot="1" x14ac:dyDescent="0.25">
      <c r="A23" s="14"/>
      <c r="B23" s="16" t="s">
        <v>41</v>
      </c>
      <c r="C23" s="18">
        <v>45</v>
      </c>
      <c r="D23" s="53" t="str">
        <f>IF(D22&gt;=$C$23,"V","X")</f>
        <v>X</v>
      </c>
      <c r="E23" s="54"/>
      <c r="F23" s="53" t="str">
        <f t="shared" ref="F23" si="2">IF(F22&gt;=$C$23,"V","X")</f>
        <v>X</v>
      </c>
      <c r="G23" s="54"/>
      <c r="H23" s="53" t="str">
        <f t="shared" ref="H23" si="3">IF(H22&gt;=$C$23,"V","X")</f>
        <v>X</v>
      </c>
      <c r="I23" s="54"/>
    </row>
  </sheetData>
  <mergeCells count="63">
    <mergeCell ref="B4:C4"/>
    <mergeCell ref="D4:E4"/>
    <mergeCell ref="F4:G4"/>
    <mergeCell ref="B5:C5"/>
    <mergeCell ref="D2:E2"/>
    <mergeCell ref="F2:G2"/>
    <mergeCell ref="B3:C3"/>
    <mergeCell ref="D3:E3"/>
    <mergeCell ref="F3:G3"/>
    <mergeCell ref="A17:A21"/>
    <mergeCell ref="D9:E9"/>
    <mergeCell ref="F9:G9"/>
    <mergeCell ref="D5:E5"/>
    <mergeCell ref="F5:G5"/>
    <mergeCell ref="D7:E7"/>
    <mergeCell ref="F7:G7"/>
    <mergeCell ref="D8:E8"/>
    <mergeCell ref="F8:G8"/>
    <mergeCell ref="B6:C6"/>
    <mergeCell ref="D6:E6"/>
    <mergeCell ref="F6:G6"/>
    <mergeCell ref="A1:A6"/>
    <mergeCell ref="B1:C2"/>
    <mergeCell ref="D1:E1"/>
    <mergeCell ref="F1:G1"/>
    <mergeCell ref="B7:C7"/>
    <mergeCell ref="B9:C9"/>
    <mergeCell ref="B8:C8"/>
    <mergeCell ref="B10:C10"/>
    <mergeCell ref="B11:C11"/>
    <mergeCell ref="H1:I1"/>
    <mergeCell ref="H2:I2"/>
    <mergeCell ref="H3:I3"/>
    <mergeCell ref="H4:I4"/>
    <mergeCell ref="H5:I5"/>
    <mergeCell ref="D22:E22"/>
    <mergeCell ref="F22:G22"/>
    <mergeCell ref="H6:I6"/>
    <mergeCell ref="H7:I7"/>
    <mergeCell ref="H8:I8"/>
    <mergeCell ref="H9:I9"/>
    <mergeCell ref="H10:I10"/>
    <mergeCell ref="D10:E10"/>
    <mergeCell ref="F10:G10"/>
    <mergeCell ref="D11:E11"/>
    <mergeCell ref="F11:G11"/>
    <mergeCell ref="H22:I22"/>
    <mergeCell ref="D23:E23"/>
    <mergeCell ref="F23:G23"/>
    <mergeCell ref="H23:I23"/>
    <mergeCell ref="H11:I11"/>
    <mergeCell ref="D18:E18"/>
    <mergeCell ref="F18:G18"/>
    <mergeCell ref="H18:I18"/>
    <mergeCell ref="D19:E19"/>
    <mergeCell ref="F19:G19"/>
    <mergeCell ref="H19:I19"/>
    <mergeCell ref="D20:E20"/>
    <mergeCell ref="F20:G20"/>
    <mergeCell ref="H20:I20"/>
    <mergeCell ref="D21:E21"/>
    <mergeCell ref="F21:G21"/>
    <mergeCell ref="H21:I21"/>
  </mergeCells>
  <conditionalFormatting sqref="D8:G11">
    <cfRule type="containsText" dxfId="11" priority="19" stopIfTrue="1" operator="containsText" text="V">
      <formula>NOT(ISERROR(SEARCH("V",D8)))</formula>
    </cfRule>
    <cfRule type="containsText" dxfId="10" priority="20" stopIfTrue="1" operator="containsText" text="X">
      <formula>NOT(ISERROR(SEARCH("X",D8)))</formula>
    </cfRule>
    <cfRule type="notContainsBlanks" dxfId="9" priority="24" stopIfTrue="1">
      <formula>LEN(TRIM(D8))&gt;0</formula>
    </cfRule>
  </conditionalFormatting>
  <conditionalFormatting sqref="H8:I11">
    <cfRule type="containsText" dxfId="8" priority="10" stopIfTrue="1" operator="containsText" text="V">
      <formula>NOT(ISERROR(SEARCH("V",H8)))</formula>
    </cfRule>
    <cfRule type="containsText" dxfId="7" priority="11" stopIfTrue="1" operator="containsText" text="X">
      <formula>NOT(ISERROR(SEARCH("X",H8)))</formula>
    </cfRule>
    <cfRule type="notContainsBlanks" dxfId="6" priority="14" stopIfTrue="1">
      <formula>LEN(TRIM(H8))&gt;0</formula>
    </cfRule>
  </conditionalFormatting>
  <conditionalFormatting sqref="E14">
    <cfRule type="containsText" dxfId="5" priority="3" stopIfTrue="1" operator="containsText" text="V">
      <formula>NOT(ISERROR(SEARCH("V",#REF!)))</formula>
    </cfRule>
  </conditionalFormatting>
  <conditionalFormatting sqref="G14">
    <cfRule type="containsText" dxfId="4" priority="2" stopIfTrue="1" operator="containsText" text="V">
      <formula>NOT(ISERROR(SEARCH("V",#REF!)))</formula>
    </cfRule>
  </conditionalFormatting>
  <conditionalFormatting sqref="I14">
    <cfRule type="containsText" dxfId="3" priority="1" stopIfTrue="1" operator="containsText" text="V">
      <formula>NOT(ISERROR(SEARCH("V",#REF!)))</formula>
    </cfRule>
  </conditionalFormatting>
  <dataValidations count="2">
    <dataValidation type="decimal" allowBlank="1" showInputMessage="1" showErrorMessage="1" sqref="F15:F16 H15:H16 D15:D16" xr:uid="{00000000-0002-0000-0800-000000000000}">
      <formula1>0</formula1>
      <formula2>5</formula2>
    </dataValidation>
    <dataValidation type="list" allowBlank="1" showInputMessage="1" showErrorMessage="1" sqref="D13 F13 H13" xr:uid="{00000000-0002-0000-0800-000001000000}">
      <formula1>"דוקטורט, לא"</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6" stopIfTrue="1" operator="containsText" text="V" id="{E378C590-5C88-4BA6-A25E-C834C9F202D0}">
            <xm:f>NOT(ISERROR(SEARCH("V",'קשרי אקדמיה והמשק בישראל'!#REF!)))</xm:f>
            <x14:dxf>
              <fill>
                <patternFill>
                  <bgColor rgb="FFD8E4BC"/>
                </patternFill>
              </fill>
            </x14:dxf>
          </x14:cfRule>
          <xm:sqref>D13:G13</xm:sqref>
        </x14:conditionalFormatting>
        <x14:conditionalFormatting xmlns:xm="http://schemas.microsoft.com/office/excel/2006/main">
          <x14:cfRule type="containsText" priority="5" stopIfTrue="1" operator="containsText" text="V" id="{034DD6B5-EE9C-49BA-8C86-2DB057B733EF}">
            <xm:f>NOT(ISERROR(SEARCH("V",'קשרי אקדמיה והמשק בישראל'!#REF!)))</xm:f>
            <x14:dxf>
              <fill>
                <patternFill>
                  <bgColor rgb="FFD8E4BC"/>
                </patternFill>
              </fill>
            </x14:dxf>
          </x14:cfRule>
          <xm:sqref>H13</xm:sqref>
        </x14:conditionalFormatting>
        <x14:conditionalFormatting xmlns:xm="http://schemas.microsoft.com/office/excel/2006/main">
          <x14:cfRule type="containsText" priority="4" stopIfTrue="1" operator="containsText" text="V" id="{735AC0BC-70C9-4405-B04E-456229171A0F}">
            <xm:f>NOT(ISERROR(SEARCH("V",'קשרי אקדמיה והמשק בישראל'!#REF!)))</xm:f>
            <x14:dxf>
              <fill>
                <patternFill>
                  <bgColor rgb="FFD8E4BC"/>
                </patternFill>
              </fill>
            </x14:dxf>
          </x14:cfRule>
          <xm:sqref>I13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10</vt:i4>
      </vt:variant>
    </vt:vector>
  </HeadingPairs>
  <TitlesOfParts>
    <vt:vector size="10" baseType="lpstr">
      <vt:lpstr>מינהל, ממשל וקהילה</vt:lpstr>
      <vt:lpstr>מו"פ, כתיבת דוחות וניירות עבודה</vt:lpstr>
      <vt:lpstr>ייעוץ כלכלי אסטרטגי והקמת מערך</vt:lpstr>
      <vt:lpstr>קידום הוועדה למצוינות מחקרית</vt:lpstr>
      <vt:lpstr>קשרי אקדמיה והמשק בישראל</vt:lpstr>
      <vt:lpstr>קשרי חוץ בינ"ל</vt:lpstr>
      <vt:lpstr>ייעוץ לוועדה לתשתיות מחקר</vt:lpstr>
      <vt:lpstr>מדיניות לקידום החינוך המדעי</vt:lpstr>
      <vt:lpstr>מדעי החיים והרפואה</vt: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2021-07-20T09:10:13Z</dcterms:modified>
</cp:coreProperties>
</file>